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16" windowWidth="12120" windowHeight="9120" activeTab="0"/>
  </bookViews>
  <sheets>
    <sheet name="тітул" sheetId="1" r:id="rId1"/>
    <sheet name="план" sheetId="2" r:id="rId2"/>
    <sheet name="план (ОМТ)" sheetId="3" state="hidden" r:id="rId3"/>
    <sheet name="1 (ОМТ) " sheetId="4" state="hidden" r:id="rId4"/>
    <sheet name="2а (ОМТ)" sheetId="5" state="hidden" r:id="rId5"/>
    <sheet name="2б (ОМТ)" sheetId="6" state="hidden" r:id="rId6"/>
    <sheet name="план (ЛВ)" sheetId="7" state="hidden" r:id="rId7"/>
    <sheet name="1 (ЛВ)" sheetId="8" state="hidden" r:id="rId8"/>
    <sheet name="2а (ЛВ)" sheetId="9" state="hidden" r:id="rId9"/>
    <sheet name="2б (ЛВ)" sheetId="10" state="hidden" r:id="rId10"/>
  </sheets>
  <definedNames>
    <definedName name="_xlnm.Print_Area" localSheetId="7">'1 (ЛВ)'!$A$1:$Q$8</definedName>
    <definedName name="_xlnm.Print_Area" localSheetId="3">'1 (ОМТ) '!$A$1:$Q$8</definedName>
    <definedName name="_xlnm.Print_Area" localSheetId="8">'2а (ЛВ)'!$A$1:$Q$8</definedName>
    <definedName name="_xlnm.Print_Area" localSheetId="4">'2а (ОМТ)'!$A$1:$Q$8</definedName>
    <definedName name="_xlnm.Print_Area" localSheetId="9">'2б (ЛВ)'!$A$1:$Q$8</definedName>
    <definedName name="_xlnm.Print_Area" localSheetId="5">'2б (ОМТ)'!$A$1:$Q$8</definedName>
    <definedName name="_xlnm.Print_Area" localSheetId="1">'план'!$A$1:$Q$136</definedName>
    <definedName name="_xlnm.Print_Area" localSheetId="6">'план (ЛВ)'!$A$1:$Q$52</definedName>
    <definedName name="_xlnm.Print_Area" localSheetId="2">'план (ОМТ)'!$A$1:$Q$56</definedName>
    <definedName name="_xlnm.Print_Area" localSheetId="0">'тітул'!$A$1:$BA$31</definedName>
  </definedNames>
  <calcPr fullCalcOnLoad="1"/>
</workbook>
</file>

<file path=xl/sharedStrings.xml><?xml version="1.0" encoding="utf-8"?>
<sst xmlns="http://schemas.openxmlformats.org/spreadsheetml/2006/main" count="1000" uniqueCount="244">
  <si>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</si>
  <si>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</si>
  <si>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</si>
  <si>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</si>
  <si>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</si>
  <si>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</si>
  <si>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</si>
  <si>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</si>
  <si>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</si>
  <si>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</si>
  <si>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</si>
  <si>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</si>
  <si>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</si>
  <si>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</si>
  <si>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</si>
  <si>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</si>
  <si>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</si>
  <si>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</si>
  <si>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</si>
  <si>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</si>
  <si>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</si>
  <si>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</si>
  <si>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</si>
  <si>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Захист магістерської роботи</t>
  </si>
  <si>
    <t>Т</t>
  </si>
  <si>
    <t>Липень</t>
  </si>
  <si>
    <t>Міністерство освіти і науки України</t>
  </si>
  <si>
    <t>Випускна робота</t>
  </si>
  <si>
    <t xml:space="preserve">НАВЧАЛЬНИЙ ПЛАН </t>
  </si>
  <si>
    <t>На основі ОПП підготовки бакалавра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</si>
  <si>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</si>
  <si>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</si>
  <si>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</si>
  <si>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</si>
  <si>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</si>
  <si>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</si>
  <si>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</si>
  <si>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</si>
  <si>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Підготовка магістерської роботи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</si>
  <si>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</si>
  <si>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</si>
  <si>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</si>
  <si>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</si>
  <si>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</si>
  <si>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</si>
  <si>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</si>
  <si>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</si>
  <si>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</si>
  <si>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</si>
  <si>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</si>
  <si>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</si>
  <si>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</si>
  <si>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</si>
  <si>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</si>
  <si>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</si>
  <si>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</si>
  <si>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</si>
  <si>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</si>
  <si>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 ОБОВ'ЯЗКОВІ НАВЧАЛЬНІ ДИСЦИПЛІНИ</t>
  </si>
  <si>
    <t>1.2 Дисципліни природничо-наукової (фундаментальної ) підготовки</t>
  </si>
  <si>
    <t>Інтелектуальна власність та принципи організації наукових досліджень</t>
  </si>
  <si>
    <t>Інтелектуальна власність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</si>
  <si>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</si>
  <si>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</si>
  <si>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</si>
  <si>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Охорона праці в галузі</t>
  </si>
  <si>
    <t>Цивільний захист</t>
  </si>
  <si>
    <t>Разом п.1.2</t>
  </si>
  <si>
    <t>Разом п.1</t>
  </si>
  <si>
    <t>2.ДИСЦИПЛІНИ ВІЛЬНОГО ВИБОРА</t>
  </si>
  <si>
    <t>1 траєкторія</t>
  </si>
  <si>
    <t>Іноземна мова (за професійним спрямуванням)</t>
  </si>
  <si>
    <t>Разом 1 траєкторія</t>
  </si>
  <si>
    <t>2 траєкторія</t>
  </si>
  <si>
    <t>Працевлаштування та ділова кар’єра</t>
  </si>
  <si>
    <t>Філософія і наука</t>
  </si>
  <si>
    <t>Разом 2 траєкторія</t>
  </si>
  <si>
    <t>Фізичне виховання</t>
  </si>
  <si>
    <t>с*</t>
  </si>
  <si>
    <t>Примітка:   с* - секційні заняття (факультатив)</t>
  </si>
  <si>
    <t>2.3 Дисципліни професійної підготовки</t>
  </si>
  <si>
    <t>Разом п. 2.3</t>
  </si>
  <si>
    <t>3. Практична підготовка</t>
  </si>
  <si>
    <t>3.3</t>
  </si>
  <si>
    <t>Переддипломна практика</t>
  </si>
  <si>
    <t>3.4</t>
  </si>
  <si>
    <t>Виконання магістерської роботи</t>
  </si>
  <si>
    <t>Разом п. 3</t>
  </si>
  <si>
    <t>4. Державна атестація</t>
  </si>
  <si>
    <t>4.1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</si>
  <si>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</si>
  <si>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</si>
  <si>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</si>
  <si>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</si>
  <si>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</si>
  <si>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1.2.1.1</t>
  </si>
  <si>
    <t>1.2.1.2</t>
  </si>
  <si>
    <t>1.2.3</t>
  </si>
  <si>
    <t>1.2.2.1</t>
  </si>
  <si>
    <t>1.2.2.2</t>
  </si>
  <si>
    <t>2 курс</t>
  </si>
  <si>
    <t>Разом п. 1.1</t>
  </si>
  <si>
    <t>1.1.1</t>
  </si>
  <si>
    <t>1.1.1.1</t>
  </si>
  <si>
    <t>1.1.1.2</t>
  </si>
  <si>
    <t>1.1.1.3</t>
  </si>
  <si>
    <t>1.3.2</t>
  </si>
  <si>
    <t>1.3.1</t>
  </si>
  <si>
    <t>1.1 Соціально-гуманітарні дисципліни</t>
  </si>
  <si>
    <t>галузь знань: 13 "Механічна інженерія"</t>
  </si>
  <si>
    <t>спеціальність: 136 "Металургія"</t>
  </si>
  <si>
    <r>
      <rPr>
        <b/>
        <sz val="20"/>
        <rFont val="Times New Roman"/>
        <family val="1"/>
      </rPr>
      <t>І . ГРАФІК НАВЧАЛЬНОГО ПРОЦЕСУ</t>
    </r>
  </si>
  <si>
    <t>Методологія та організація наукових досліджень</t>
  </si>
  <si>
    <t>Спеціальні та особливі види литва</t>
  </si>
  <si>
    <t>Кристалізація та властивості металів та сплавів</t>
  </si>
  <si>
    <t>Кристалізація та властивості сталі у виливках</t>
  </si>
  <si>
    <t>Кристалізація та властивості чавуну у виливках</t>
  </si>
  <si>
    <t>Кристалізація та властивості кольорових металів та сплавів у виливках</t>
  </si>
  <si>
    <t>2.3.1</t>
  </si>
  <si>
    <t xml:space="preserve">Проектування ливарних цехів </t>
  </si>
  <si>
    <t>2.3.2</t>
  </si>
  <si>
    <t>Проектування ливарних цехів (к.п.)</t>
  </si>
  <si>
    <t>2.3.3</t>
  </si>
  <si>
    <t>Конструювання литих виробів</t>
  </si>
  <si>
    <t>2.3.4</t>
  </si>
  <si>
    <t>Проектування технологій виготовлення художніх виливків та ювелірних виробів</t>
  </si>
  <si>
    <t>Прогресивні методи плавки та литва</t>
  </si>
  <si>
    <t>2.3.6</t>
  </si>
  <si>
    <t>Технологія виготовлення виливків для металургії та машинобудування</t>
  </si>
  <si>
    <t>2.3.5</t>
  </si>
  <si>
    <t>Синтез ювелірних ливарних сплавів</t>
  </si>
  <si>
    <t>2</t>
  </si>
  <si>
    <t>Моделювання та оптимальні технологічні системи</t>
  </si>
  <si>
    <t>Технологія виготовлення виливків для металургії та машинобудування (загальний обсяг)</t>
  </si>
  <si>
    <t>Декан  ФІТО</t>
  </si>
  <si>
    <t>О.Г. Гринь</t>
  </si>
  <si>
    <t>2.3.5.1</t>
  </si>
  <si>
    <t>2.3.5.2</t>
  </si>
  <si>
    <t>2.3.1.1</t>
  </si>
  <si>
    <t>САПР технологій та оснастки</t>
  </si>
  <si>
    <t>2.3.1.2</t>
  </si>
  <si>
    <t>Розрахунки процесів ОМТ. МСЕ</t>
  </si>
  <si>
    <t>2.3.1.2.1</t>
  </si>
  <si>
    <t>2.3.1.2.2</t>
  </si>
  <si>
    <t>2.3.1.3</t>
  </si>
  <si>
    <t>НДРС. Дослідницький практикум</t>
  </si>
  <si>
    <t>2.3.1.4</t>
  </si>
  <si>
    <t>НДРС. Експериментально-аналітичні методи досліджень</t>
  </si>
  <si>
    <t xml:space="preserve">Разом п. 2.3.1 </t>
  </si>
  <si>
    <t xml:space="preserve">                                        2.3.2 Ресурсозберігаючі технології точного об’ємного штампування та кування</t>
  </si>
  <si>
    <t>2.3.2.1</t>
  </si>
  <si>
    <t xml:space="preserve">Технологія кування. Ресурсозбер. технології кування </t>
  </si>
  <si>
    <t>2.3.2.2</t>
  </si>
  <si>
    <t>ХОШ. Ресурсозбер. технології холодного об'ємного штампування</t>
  </si>
  <si>
    <t>2.3.2.3</t>
  </si>
  <si>
    <t>ХОШ. Прецизійне штампування</t>
  </si>
  <si>
    <t>2.3.2.4</t>
  </si>
  <si>
    <t>ГОШ. Ресурсозбер. технології гарячого об'ємного штампування</t>
  </si>
  <si>
    <t>2.3.2.5</t>
  </si>
  <si>
    <t>ГОШ. Закрите штампування</t>
  </si>
  <si>
    <t xml:space="preserve">Разом п. 2.3.2 </t>
  </si>
  <si>
    <t xml:space="preserve">                                        2.3.3 Технології інтенсивного пластичного деформування деталей з нано та мікроструктурою</t>
  </si>
  <si>
    <t>2.3.3.1</t>
  </si>
  <si>
    <t>Наноматеріали</t>
  </si>
  <si>
    <t>2.3.3.2</t>
  </si>
  <si>
    <t>Технологічні процеси ІПД</t>
  </si>
  <si>
    <t>2.3.3.3</t>
  </si>
  <si>
    <t>Макро и мікроструктура аналізу</t>
  </si>
  <si>
    <t>2.3.3.4</t>
  </si>
  <si>
    <t xml:space="preserve">Інструмент для холодного пластичного деформування та ІПД </t>
  </si>
  <si>
    <t>2.3.3.5</t>
  </si>
  <si>
    <r>
      <t>Комп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ютерне моделювання процесів нанотехнологій та ІПД</t>
    </r>
  </si>
  <si>
    <t>Разом з підготовки магістра ЛВ:</t>
  </si>
  <si>
    <t>Разом з підготовки магістра ОМД:</t>
  </si>
  <si>
    <t>Проектування оснастки</t>
  </si>
  <si>
    <t>Спеціальні види ОМТ</t>
  </si>
  <si>
    <t>Проектування цехів та ліній ОМТ</t>
  </si>
  <si>
    <t>Технологія ковальсько-штампувального виробництва (ХОШ)</t>
  </si>
  <si>
    <t>Разом п.1.3.2</t>
  </si>
  <si>
    <t>Разом п.2.3.1</t>
  </si>
  <si>
    <t>2.3.1 Спеціалізації кафедри ЛВ</t>
  </si>
  <si>
    <t>Зав.кафедри ОМТ</t>
  </si>
  <si>
    <t>І.С. Алієв</t>
  </si>
  <si>
    <t>4</t>
  </si>
  <si>
    <t xml:space="preserve">                                        2.3.1 Комп’ютерне проектування процесів обробки металів тиском</t>
  </si>
  <si>
    <t xml:space="preserve">V. План навчального процесу на 2017/2018 навчальний рік      </t>
  </si>
  <si>
    <t>ЗАТВЕРДЖЕНО:</t>
  </si>
  <si>
    <t>на засіданні Вченої ради</t>
  </si>
  <si>
    <t>(Ковальов В.Д.)</t>
  </si>
  <si>
    <t>Кваліфікація: магістр з металургії</t>
  </si>
  <si>
    <t xml:space="preserve">Срок навчання - 1 рік, 4 місяці </t>
  </si>
  <si>
    <r>
      <t xml:space="preserve">Психологія управління </t>
    </r>
  </si>
  <si>
    <t>спеціалізація: 1.  Ювелірне та художнє литво         (ЛВ)</t>
  </si>
  <si>
    <t>5. Технології інтенсивного пластичного деформування деталей з нано та   мікроструктурою.</t>
  </si>
  <si>
    <t xml:space="preserve">Ювелірне та художнє литво </t>
  </si>
  <si>
    <t xml:space="preserve">Ливарне виробництво та комп’ютеризація процесів литва </t>
  </si>
  <si>
    <t xml:space="preserve">2 . Ливарне виробництво та комп’ютеризація процесів литва (ЛВ)                                                             </t>
  </si>
  <si>
    <t>семестри</t>
  </si>
  <si>
    <t>семестр</t>
  </si>
  <si>
    <t>Розподіл за семестрами</t>
  </si>
  <si>
    <t>2а</t>
  </si>
  <si>
    <t>2б</t>
  </si>
  <si>
    <t>2б дф*</t>
  </si>
  <si>
    <t>Семестр</t>
  </si>
  <si>
    <t>ПК</t>
  </si>
  <si>
    <t xml:space="preserve"> 3. Комп’ютерне проектування процесів обробки металів тиском (ОМТ)</t>
  </si>
  <si>
    <t xml:space="preserve"> 4. Ресурсозберігаючі технології точного об’ємного штампування та кування. (ОМТ)</t>
  </si>
  <si>
    <t>(ОМТ)</t>
  </si>
  <si>
    <t>Розподіл годин на тиждень за курсами і семестрами</t>
  </si>
  <si>
    <t>кількість тижнів у семестрі</t>
  </si>
  <si>
    <t>Синтез  ливарних сплавів</t>
  </si>
  <si>
    <t>2.3.5.3</t>
  </si>
  <si>
    <t>CAD-CAЕ системи у ливарному виробництві: графічні пакети</t>
  </si>
  <si>
    <t>CAD-CAЕ системи у ливарному виробництві: моделюючі пакети</t>
  </si>
  <si>
    <t>CAD-CAЕ системи у ливарному виробництві: моделюючі пакети 2</t>
  </si>
  <si>
    <t xml:space="preserve">CAD-CAЕ системи у ливарному виробництві: </t>
  </si>
  <si>
    <t>В.о.зав.кафедри ТОЛВ</t>
  </si>
  <si>
    <t>П.Г. Агравал</t>
  </si>
  <si>
    <t>Проектування технології виливків СОВЛ</t>
  </si>
  <si>
    <t>"29  " березня    2018 р.</t>
  </si>
  <si>
    <t>2.3.2 Спеціалізації кафедри ОМД</t>
  </si>
  <si>
    <t>логичнее бі сделать зачет по граф пакетам в 1 сем и по модел пакетам во 2б сем</t>
  </si>
  <si>
    <t>Проектування цехів спеціальних та особливих видів литва</t>
  </si>
  <si>
    <t>Проектування цехів спеціальних та особливих видів литва (к.п.)</t>
  </si>
  <si>
    <r>
      <t xml:space="preserve">Технологія ковальсько-штампувального виробництва.  </t>
    </r>
    <r>
      <rPr>
        <i/>
        <sz val="12"/>
        <color indexed="40"/>
        <rFont val="Times New Roman"/>
        <family val="1"/>
      </rPr>
      <t>Курсовий проект</t>
    </r>
  </si>
  <si>
    <t>А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</si>
  <si>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</si>
  <si>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>протокол № 8</t>
  </si>
  <si>
    <t>Екзаменаційна сесія та проміжний контроль</t>
  </si>
  <si>
    <t>так</t>
  </si>
  <si>
    <t/>
  </si>
  <si>
    <t>Разом</t>
  </si>
  <si>
    <t>викладач</t>
  </si>
  <si>
    <t>3 (4)</t>
  </si>
  <si>
    <r>
      <t xml:space="preserve">Технологія ковальсько-штампувального виробництва.  </t>
    </r>
    <r>
      <rPr>
        <i/>
        <sz val="12"/>
        <rFont val="Times New Roman"/>
        <family val="1"/>
      </rPr>
      <t>Курсовий проект</t>
    </r>
  </si>
  <si>
    <t xml:space="preserve">V. План навчального процесу на 2018/2019 навчальний рік      </t>
  </si>
  <si>
    <t xml:space="preserve">ОМТ-18-1 магістр, 1 семестр, 2018/2019 навчальний рік      </t>
  </si>
  <si>
    <t xml:space="preserve">ЛВ-18-1 магістр, 1 семестр, 2018/2019 навчальний рік      </t>
  </si>
  <si>
    <t xml:space="preserve">ЛВ-18-1 магістр, 2а семестр, 2018/2019 навчальний рік        </t>
  </si>
  <si>
    <t xml:space="preserve">ЛВ-18-1 магістр, 2б семестр, 2018/2019 навчальний рік        </t>
  </si>
  <si>
    <t xml:space="preserve">ОМТ-18-1 магістр, 2а семестр, 2018/2019 навчальний рік      </t>
  </si>
  <si>
    <r>
      <t xml:space="preserve">Технологія ковальсько-штампувального виробництва.  </t>
    </r>
    <r>
      <rPr>
        <i/>
        <sz val="14"/>
        <rFont val="Times New Roman"/>
        <family val="1"/>
      </rPr>
      <t>Курсовий проект</t>
    </r>
  </si>
  <si>
    <t xml:space="preserve">ОМТ-18-1 магістр, 2б семестр, 2018/2019 навчальний рік      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</si>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</sst>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_-;\-* #,##0_-;\ &quot;&quot;_-;_-@_-"/>
    <numFmt numFmtId="205" formatCode="0.0"/>
    <numFmt numFmtId="206" formatCode="#,##0;\-* #,##0_-;\ &quot;&quot;_-;_-@_-"/>
    <numFmt numFmtId="207" formatCode="#,##0.0_-;\-* #,##0.0_-;\ &quot;&quot;_-;_-@_-"/>
    <numFmt numFmtId="208" formatCode="#,##0_ ;\-#,##0\ "/>
    <numFmt numFmtId="209" formatCode="#,##0.0_ ;\-#,##0.0\ "/>
    <numFmt numFmtId="210" formatCode="#,##0.00_ ;\-#,##0.00\ "/>
    <numFmt numFmtId="211" formatCode="#,##0;\-* #,##0_-;\ _-;_-@_-"/>
    <numFmt numFmtId="212" formatCode="#,##0_-;\-* #,##0_-;\ _-;_-@_-"/>
    <numFmt numFmtId="213" formatCode="#,##0.0;\-* #,##0.0_-;\ &quot;&quot;_-;_-@_-"/>
    <numFmt numFmtId="214" formatCode="#,##0.0;\-* #,##0.0_-;\ _-;_-@_-"/>
  </numFmts>
  <fonts count="90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Calibri"/>
      <family val="2"/>
    </font>
    <font>
      <b/>
      <sz val="18"/>
      <name val="Arial Cyr"/>
      <family val="2"/>
    </font>
    <font>
      <sz val="12"/>
      <color indexed="48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i/>
      <sz val="12"/>
      <color indexed="40"/>
      <name val="Times New Roman"/>
      <family val="1"/>
    </font>
    <font>
      <sz val="14"/>
      <name val="Arial Cyr"/>
      <family val="2"/>
    </font>
    <font>
      <sz val="12"/>
      <color indexed="40"/>
      <name val="Times New Roman"/>
      <family val="1"/>
    </font>
    <font>
      <b/>
      <i/>
      <sz val="10"/>
      <color indexed="40"/>
      <name val="Arial Cyr"/>
      <family val="0"/>
    </font>
    <font>
      <sz val="10"/>
      <color indexed="40"/>
      <name val="Arial Cyr"/>
      <family val="0"/>
    </font>
    <font>
      <b/>
      <sz val="12"/>
      <color indexed="40"/>
      <name val="Times New Roman"/>
      <family val="1"/>
    </font>
    <font>
      <b/>
      <i/>
      <sz val="10"/>
      <color indexed="40"/>
      <name val="Times New Roman"/>
      <family val="1"/>
    </font>
    <font>
      <sz val="10"/>
      <color indexed="40"/>
      <name val="Times New Roman"/>
      <family val="1"/>
    </font>
    <font>
      <b/>
      <sz val="12"/>
      <color indexed="40"/>
      <name val="Arial Cyr"/>
      <family val="0"/>
    </font>
    <font>
      <b/>
      <sz val="10"/>
      <color indexed="40"/>
      <name val="Arial Cyr"/>
      <family val="0"/>
    </font>
    <font>
      <b/>
      <i/>
      <sz val="12"/>
      <color indexed="40"/>
      <name val="Times New Roman"/>
      <family val="1"/>
    </font>
    <font>
      <sz val="12"/>
      <color indexed="4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45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0" xfId="53" applyFont="1">
      <alignment/>
      <protection/>
    </xf>
    <xf numFmtId="0" fontId="17" fillId="0" borderId="0" xfId="53" applyFont="1">
      <alignment/>
      <protection/>
    </xf>
    <xf numFmtId="0" fontId="14" fillId="0" borderId="0" xfId="53" applyFont="1">
      <alignment/>
      <protection/>
    </xf>
    <xf numFmtId="0" fontId="17" fillId="0" borderId="0" xfId="0" applyFont="1" applyAlignment="1">
      <alignment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3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32" borderId="14" xfId="0" applyFont="1" applyFill="1" applyBorder="1" applyAlignment="1">
      <alignment wrapText="1"/>
    </xf>
    <xf numFmtId="0" fontId="0" fillId="0" borderId="12" xfId="0" applyBorder="1" applyAlignment="1">
      <alignment/>
    </xf>
    <xf numFmtId="211" fontId="3" fillId="0" borderId="14" xfId="0" applyNumberFormat="1" applyFont="1" applyFill="1" applyBorder="1" applyAlignment="1" applyProtection="1">
      <alignment horizontal="center" vertical="center"/>
      <protection/>
    </xf>
    <xf numFmtId="211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212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211" fontId="27" fillId="0" borderId="18" xfId="0" applyNumberFormat="1" applyFont="1" applyFill="1" applyBorder="1" applyAlignment="1" applyProtection="1">
      <alignment horizontal="center" vertical="center"/>
      <protection/>
    </xf>
    <xf numFmtId="211" fontId="27" fillId="0" borderId="19" xfId="0" applyNumberFormat="1" applyFont="1" applyFill="1" applyBorder="1" applyAlignment="1" applyProtection="1">
      <alignment horizontal="center" vertical="center"/>
      <protection/>
    </xf>
    <xf numFmtId="211" fontId="27" fillId="0" borderId="20" xfId="0" applyNumberFormat="1" applyFont="1" applyFill="1" applyBorder="1" applyAlignment="1" applyProtection="1">
      <alignment horizontal="center" vertical="center"/>
      <protection/>
    </xf>
    <xf numFmtId="211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212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12" fontId="3" fillId="0" borderId="26" xfId="0" applyNumberFormat="1" applyFont="1" applyFill="1" applyBorder="1" applyAlignment="1" applyProtection="1">
      <alignment horizontal="center" vertical="center" wrapText="1"/>
      <protection/>
    </xf>
    <xf numFmtId="212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212" fontId="3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212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 wrapText="1"/>
    </xf>
    <xf numFmtId="211" fontId="27" fillId="0" borderId="32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21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205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211" fontId="28" fillId="0" borderId="34" xfId="0" applyNumberFormat="1" applyFont="1" applyFill="1" applyBorder="1" applyAlignment="1" applyProtection="1">
      <alignment horizontal="center" vertical="center" wrapText="1"/>
      <protection/>
    </xf>
    <xf numFmtId="211" fontId="28" fillId="0" borderId="35" xfId="0" applyNumberFormat="1" applyFont="1" applyFill="1" applyBorder="1" applyAlignment="1" applyProtection="1">
      <alignment horizontal="center" vertical="center" wrapText="1"/>
      <protection/>
    </xf>
    <xf numFmtId="211" fontId="28" fillId="0" borderId="36" xfId="0" applyNumberFormat="1" applyFont="1" applyFill="1" applyBorder="1" applyAlignment="1" applyProtection="1">
      <alignment horizontal="center" vertical="center" wrapText="1"/>
      <protection/>
    </xf>
    <xf numFmtId="211" fontId="5" fillId="0" borderId="37" xfId="0" applyNumberFormat="1" applyFont="1" applyFill="1" applyBorder="1" applyAlignment="1" applyProtection="1">
      <alignment horizontal="center" vertical="center" wrapText="1"/>
      <protection/>
    </xf>
    <xf numFmtId="211" fontId="5" fillId="0" borderId="38" xfId="0" applyNumberFormat="1" applyFont="1" applyFill="1" applyBorder="1" applyAlignment="1" applyProtection="1">
      <alignment horizontal="center" vertical="center" wrapText="1"/>
      <protection/>
    </xf>
    <xf numFmtId="211" fontId="5" fillId="0" borderId="35" xfId="0" applyNumberFormat="1" applyFont="1" applyFill="1" applyBorder="1" applyAlignment="1" applyProtection="1">
      <alignment horizontal="center" vertical="center" wrapText="1"/>
      <protection/>
    </xf>
    <xf numFmtId="211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211" fontId="5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 wrapText="1"/>
    </xf>
    <xf numFmtId="204" fontId="5" fillId="0" borderId="15" xfId="0" applyNumberFormat="1" applyFont="1" applyFill="1" applyBorder="1" applyAlignment="1" applyProtection="1">
      <alignment horizontal="center" vertical="center"/>
      <protection/>
    </xf>
    <xf numFmtId="21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211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205" fontId="5" fillId="0" borderId="43" xfId="0" applyNumberFormat="1" applyFont="1" applyFill="1" applyBorder="1" applyAlignment="1" applyProtection="1">
      <alignment horizontal="center" vertical="center"/>
      <protection/>
    </xf>
    <xf numFmtId="1" fontId="5" fillId="0" borderId="44" xfId="0" applyNumberFormat="1" applyFont="1" applyFill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211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>
      <alignment horizontal="left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 wrapText="1"/>
    </xf>
    <xf numFmtId="211" fontId="5" fillId="0" borderId="24" xfId="0" applyNumberFormat="1" applyFont="1" applyFill="1" applyBorder="1" applyAlignment="1" applyProtection="1">
      <alignment horizontal="center" vertical="center"/>
      <protection/>
    </xf>
    <xf numFmtId="211" fontId="5" fillId="0" borderId="49" xfId="0" applyNumberFormat="1" applyFont="1" applyFill="1" applyBorder="1" applyAlignment="1" applyProtection="1">
      <alignment horizontal="center" vertical="center"/>
      <protection/>
    </xf>
    <xf numFmtId="211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205" fontId="5" fillId="0" borderId="21" xfId="0" applyNumberFormat="1" applyFont="1" applyFill="1" applyBorder="1" applyAlignment="1">
      <alignment horizontal="center" vertical="center" wrapText="1"/>
    </xf>
    <xf numFmtId="211" fontId="5" fillId="0" borderId="15" xfId="0" applyNumberFormat="1" applyFont="1" applyFill="1" applyBorder="1" applyAlignment="1" applyProtection="1">
      <alignment horizontal="center" vertical="center"/>
      <protection/>
    </xf>
    <xf numFmtId="214" fontId="5" fillId="0" borderId="21" xfId="0" applyNumberFormat="1" applyFont="1" applyFill="1" applyBorder="1" applyAlignment="1">
      <alignment horizontal="center" vertical="center" wrapText="1"/>
    </xf>
    <xf numFmtId="205" fontId="5" fillId="0" borderId="19" xfId="0" applyNumberFormat="1" applyFont="1" applyFill="1" applyBorder="1" applyAlignment="1">
      <alignment horizontal="center" vertical="center" wrapText="1"/>
    </xf>
    <xf numFmtId="205" fontId="5" fillId="0" borderId="18" xfId="0" applyNumberFormat="1" applyFont="1" applyFill="1" applyBorder="1" applyAlignment="1">
      <alignment horizontal="center" vertical="center" wrapText="1"/>
    </xf>
    <xf numFmtId="21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20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2" fontId="5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205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209" fontId="5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211" fontId="3" fillId="0" borderId="51" xfId="0" applyNumberFormat="1" applyFont="1" applyFill="1" applyBorder="1" applyAlignment="1" applyProtection="1">
      <alignment horizontal="center" vertical="center"/>
      <protection/>
    </xf>
    <xf numFmtId="205" fontId="5" fillId="0" borderId="52" xfId="0" applyNumberFormat="1" applyFont="1" applyFill="1" applyBorder="1" applyAlignment="1" applyProtection="1">
      <alignment horizontal="center" vertical="center"/>
      <protection/>
    </xf>
    <xf numFmtId="212" fontId="5" fillId="0" borderId="34" xfId="0" applyNumberFormat="1" applyFont="1" applyFill="1" applyBorder="1" applyAlignment="1" applyProtection="1">
      <alignment horizontal="center" vertical="center"/>
      <protection/>
    </xf>
    <xf numFmtId="212" fontId="5" fillId="0" borderId="35" xfId="0" applyNumberFormat="1" applyFont="1" applyFill="1" applyBorder="1" applyAlignment="1" applyProtection="1">
      <alignment horizontal="center" vertical="center"/>
      <protection/>
    </xf>
    <xf numFmtId="212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49" xfId="0" applyNumberFormat="1" applyFont="1" applyFill="1" applyBorder="1" applyAlignment="1">
      <alignment horizontal="center" vertical="center" wrapText="1"/>
    </xf>
    <xf numFmtId="205" fontId="31" fillId="0" borderId="0" xfId="0" applyNumberFormat="1" applyFont="1" applyFill="1" applyBorder="1" applyAlignment="1">
      <alignment/>
    </xf>
    <xf numFmtId="0" fontId="3" fillId="0" borderId="53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208" fontId="5" fillId="0" borderId="21" xfId="0" applyNumberFormat="1" applyFont="1" applyFill="1" applyBorder="1" applyAlignment="1" applyProtection="1">
      <alignment horizontal="center" vertical="center" wrapText="1"/>
      <protection/>
    </xf>
    <xf numFmtId="212" fontId="3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>
      <alignment horizontal="center" vertical="center" wrapText="1"/>
    </xf>
    <xf numFmtId="214" fontId="5" fillId="0" borderId="32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205" fontId="5" fillId="0" borderId="24" xfId="0" applyNumberFormat="1" applyFont="1" applyFill="1" applyBorder="1" applyAlignment="1">
      <alignment horizontal="center" vertical="center" wrapText="1"/>
    </xf>
    <xf numFmtId="211" fontId="5" fillId="0" borderId="20" xfId="0" applyNumberFormat="1" applyFont="1" applyFill="1" applyBorder="1" applyAlignment="1" applyProtection="1">
      <alignment horizontal="center" vertical="center"/>
      <protection/>
    </xf>
    <xf numFmtId="209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>
      <alignment horizontal="center" vertical="center" wrapText="1"/>
    </xf>
    <xf numFmtId="205" fontId="5" fillId="0" borderId="54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212" fontId="3" fillId="0" borderId="34" xfId="0" applyNumberFormat="1" applyFont="1" applyFill="1" applyBorder="1" applyAlignment="1" applyProtection="1">
      <alignment vertical="center"/>
      <protection/>
    </xf>
    <xf numFmtId="212" fontId="3" fillId="0" borderId="35" xfId="0" applyNumberFormat="1" applyFont="1" applyFill="1" applyBorder="1" applyAlignment="1" applyProtection="1">
      <alignment vertical="center"/>
      <protection/>
    </xf>
    <xf numFmtId="212" fontId="3" fillId="0" borderId="48" xfId="0" applyNumberFormat="1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205" fontId="25" fillId="0" borderId="14" xfId="0" applyNumberFormat="1" applyFont="1" applyFill="1" applyBorder="1" applyAlignment="1">
      <alignment horizontal="center" vertical="center" wrapText="1"/>
    </xf>
    <xf numFmtId="1" fontId="25" fillId="0" borderId="2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1" fontId="25" fillId="0" borderId="3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5" fillId="0" borderId="27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49" fontId="3" fillId="0" borderId="56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0" fontId="29" fillId="0" borderId="0" xfId="0" applyFont="1" applyFill="1" applyAlignment="1">
      <alignment vertical="center"/>
    </xf>
    <xf numFmtId="205" fontId="25" fillId="0" borderId="17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212" fontId="3" fillId="0" borderId="45" xfId="0" applyNumberFormat="1" applyFont="1" applyFill="1" applyBorder="1" applyAlignment="1" applyProtection="1">
      <alignment horizontal="center" vertical="center"/>
      <protection/>
    </xf>
    <xf numFmtId="212" fontId="3" fillId="0" borderId="46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209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212" fontId="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49" fontId="41" fillId="0" borderId="61" xfId="0" applyNumberFormat="1" applyFont="1" applyFill="1" applyBorder="1" applyAlignment="1">
      <alignment horizontal="center" vertical="center" wrapText="1"/>
    </xf>
    <xf numFmtId="0" fontId="41" fillId="0" borderId="62" xfId="0" applyFont="1" applyFill="1" applyBorder="1" applyAlignment="1">
      <alignment horizontal="left" vertical="center" wrapText="1"/>
    </xf>
    <xf numFmtId="0" fontId="41" fillId="0" borderId="63" xfId="0" applyFont="1" applyFill="1" applyBorder="1" applyAlignment="1">
      <alignment horizontal="center" vertical="center" wrapText="1"/>
    </xf>
    <xf numFmtId="0" fontId="41" fillId="0" borderId="64" xfId="0" applyFont="1" applyFill="1" applyBorder="1" applyAlignment="1">
      <alignment horizontal="center" vertical="center" wrapText="1"/>
    </xf>
    <xf numFmtId="211" fontId="41" fillId="0" borderId="65" xfId="0" applyNumberFormat="1" applyFont="1" applyFill="1" applyBorder="1" applyAlignment="1" applyProtection="1">
      <alignment horizontal="center" vertical="center"/>
      <protection/>
    </xf>
    <xf numFmtId="205" fontId="41" fillId="0" borderId="12" xfId="0" applyNumberFormat="1" applyFont="1" applyFill="1" applyBorder="1" applyAlignment="1" applyProtection="1">
      <alignment horizontal="center" vertical="center"/>
      <protection/>
    </xf>
    <xf numFmtId="212" fontId="41" fillId="0" borderId="17" xfId="0" applyNumberFormat="1" applyFont="1" applyFill="1" applyBorder="1" applyAlignment="1" applyProtection="1">
      <alignment horizontal="center" vertical="center"/>
      <protection/>
    </xf>
    <xf numFmtId="212" fontId="41" fillId="0" borderId="14" xfId="0" applyNumberFormat="1" applyFont="1" applyFill="1" applyBorder="1" applyAlignment="1" applyProtection="1">
      <alignment horizontal="center" vertical="center"/>
      <protection/>
    </xf>
    <xf numFmtId="212" fontId="41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66" xfId="0" applyFont="1" applyFill="1" applyBorder="1" applyAlignment="1">
      <alignment horizontal="center" vertical="center" wrapText="1"/>
    </xf>
    <xf numFmtId="212" fontId="41" fillId="0" borderId="47" xfId="0" applyNumberFormat="1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>
      <alignment vertical="center" wrapText="1"/>
    </xf>
    <xf numFmtId="212" fontId="41" fillId="0" borderId="0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>
      <alignment/>
    </xf>
    <xf numFmtId="212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41" fillId="0" borderId="67" xfId="0" applyFont="1" applyFill="1" applyBorder="1" applyAlignment="1">
      <alignment horizontal="center" vertical="center" wrapText="1"/>
    </xf>
    <xf numFmtId="0" fontId="41" fillId="0" borderId="68" xfId="0" applyFont="1" applyFill="1" applyBorder="1" applyAlignment="1">
      <alignment horizontal="center" vertical="center" wrapText="1"/>
    </xf>
    <xf numFmtId="211" fontId="41" fillId="0" borderId="69" xfId="0" applyNumberFormat="1" applyFont="1" applyFill="1" applyBorder="1" applyAlignment="1" applyProtection="1">
      <alignment horizontal="center" vertical="center"/>
      <protection/>
    </xf>
    <xf numFmtId="205" fontId="41" fillId="0" borderId="70" xfId="0" applyNumberFormat="1" applyFont="1" applyFill="1" applyBorder="1" applyAlignment="1" applyProtection="1">
      <alignment horizontal="center" vertical="center"/>
      <protection/>
    </xf>
    <xf numFmtId="212" fontId="41" fillId="0" borderId="59" xfId="0" applyNumberFormat="1" applyFont="1" applyFill="1" applyBorder="1" applyAlignment="1">
      <alignment horizontal="center" vertical="center" wrapText="1"/>
    </xf>
    <xf numFmtId="1" fontId="41" fillId="0" borderId="71" xfId="0" applyNumberFormat="1" applyFont="1" applyFill="1" applyBorder="1" applyAlignment="1" applyProtection="1">
      <alignment horizontal="center" vertical="center"/>
      <protection/>
    </xf>
    <xf numFmtId="1" fontId="41" fillId="0" borderId="59" xfId="0" applyNumberFormat="1" applyFont="1" applyFill="1" applyBorder="1" applyAlignment="1" applyProtection="1">
      <alignment horizontal="center" vertical="center"/>
      <protection/>
    </xf>
    <xf numFmtId="0" fontId="41" fillId="0" borderId="7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41" fillId="0" borderId="73" xfId="0" applyFont="1" applyFill="1" applyBorder="1" applyAlignment="1">
      <alignment horizontal="left" vertical="center" wrapText="1"/>
    </xf>
    <xf numFmtId="0" fontId="41" fillId="0" borderId="74" xfId="0" applyFont="1" applyFill="1" applyBorder="1" applyAlignment="1">
      <alignment horizontal="center" vertical="center" wrapText="1"/>
    </xf>
    <xf numFmtId="0" fontId="41" fillId="0" borderId="75" xfId="0" applyFont="1" applyFill="1" applyBorder="1" applyAlignment="1">
      <alignment horizontal="center" vertical="center" wrapText="1"/>
    </xf>
    <xf numFmtId="0" fontId="41" fillId="0" borderId="71" xfId="0" applyFont="1" applyFill="1" applyBorder="1" applyAlignment="1">
      <alignment horizontal="center" vertical="center" wrapText="1"/>
    </xf>
    <xf numFmtId="205" fontId="41" fillId="0" borderId="0" xfId="0" applyNumberFormat="1" applyFont="1" applyFill="1" applyBorder="1" applyAlignment="1" applyProtection="1">
      <alignment horizontal="center" vertical="center"/>
      <protection/>
    </xf>
    <xf numFmtId="212" fontId="41" fillId="0" borderId="29" xfId="0" applyNumberFormat="1" applyFont="1" applyFill="1" applyBorder="1" applyAlignment="1" applyProtection="1">
      <alignment horizontal="center" vertical="center"/>
      <protection/>
    </xf>
    <xf numFmtId="212" fontId="41" fillId="0" borderId="76" xfId="0" applyNumberFormat="1" applyFont="1" applyFill="1" applyBorder="1" applyAlignment="1">
      <alignment horizontal="center" vertical="center" wrapText="1"/>
    </xf>
    <xf numFmtId="1" fontId="41" fillId="0" borderId="14" xfId="0" applyNumberFormat="1" applyFont="1" applyFill="1" applyBorder="1" applyAlignment="1" applyProtection="1">
      <alignment horizontal="center" vertical="center"/>
      <protection/>
    </xf>
    <xf numFmtId="1" fontId="41" fillId="0" borderId="75" xfId="0" applyNumberFormat="1" applyFont="1" applyFill="1" applyBorder="1" applyAlignment="1" applyProtection="1">
      <alignment horizontal="center" vertical="center"/>
      <protection/>
    </xf>
    <xf numFmtId="205" fontId="41" fillId="0" borderId="71" xfId="0" applyNumberFormat="1" applyFont="1" applyFill="1" applyBorder="1" applyAlignment="1" applyProtection="1">
      <alignment horizontal="center" vertical="center"/>
      <protection/>
    </xf>
    <xf numFmtId="49" fontId="44" fillId="0" borderId="77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212" fontId="44" fillId="0" borderId="15" xfId="0" applyNumberFormat="1" applyFont="1" applyFill="1" applyBorder="1" applyAlignment="1" applyProtection="1">
      <alignment horizontal="center" vertical="center" wrapText="1"/>
      <protection/>
    </xf>
    <xf numFmtId="205" fontId="44" fillId="0" borderId="12" xfId="0" applyNumberFormat="1" applyFont="1" applyFill="1" applyBorder="1" applyAlignment="1" applyProtection="1">
      <alignment horizontal="center" vertical="center"/>
      <protection/>
    </xf>
    <xf numFmtId="212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212" fontId="44" fillId="0" borderId="10" xfId="0" applyNumberFormat="1" applyFont="1" applyFill="1" applyBorder="1" applyAlignment="1">
      <alignment horizontal="center" vertical="center" wrapText="1"/>
    </xf>
    <xf numFmtId="212" fontId="44" fillId="0" borderId="15" xfId="0" applyNumberFormat="1" applyFont="1" applyFill="1" applyBorder="1" applyAlignment="1" applyProtection="1">
      <alignment horizontal="center" vertical="center"/>
      <protection/>
    </xf>
    <xf numFmtId="212" fontId="44" fillId="0" borderId="47" xfId="0" applyNumberFormat="1" applyFont="1" applyFill="1" applyBorder="1" applyAlignment="1" applyProtection="1">
      <alignment vertical="center"/>
      <protection/>
    </xf>
    <xf numFmtId="49" fontId="44" fillId="0" borderId="0" xfId="0" applyNumberFormat="1" applyFont="1" applyFill="1" applyBorder="1" applyAlignment="1">
      <alignment horizontal="center" vertical="center" wrapText="1"/>
    </xf>
    <xf numFmtId="212" fontId="44" fillId="0" borderId="15" xfId="0" applyNumberFormat="1" applyFont="1" applyFill="1" applyBorder="1" applyAlignment="1" applyProtection="1">
      <alignment vertical="center"/>
      <protection/>
    </xf>
    <xf numFmtId="0" fontId="44" fillId="0" borderId="13" xfId="0" applyFont="1" applyFill="1" applyBorder="1" applyAlignment="1">
      <alignment horizontal="center" vertical="center" wrapText="1"/>
    </xf>
    <xf numFmtId="211" fontId="44" fillId="0" borderId="15" xfId="0" applyNumberFormat="1" applyFont="1" applyFill="1" applyBorder="1" applyAlignment="1" applyProtection="1">
      <alignment horizontal="center" vertical="center"/>
      <protection/>
    </xf>
    <xf numFmtId="205" fontId="44" fillId="0" borderId="27" xfId="0" applyNumberFormat="1" applyFont="1" applyFill="1" applyBorder="1" applyAlignment="1" applyProtection="1">
      <alignment horizontal="center" vertical="center"/>
      <protection/>
    </xf>
    <xf numFmtId="212" fontId="44" fillId="0" borderId="13" xfId="0" applyNumberFormat="1" applyFont="1" applyFill="1" applyBorder="1" applyAlignment="1" applyProtection="1">
      <alignment horizontal="center" vertical="center"/>
      <protection/>
    </xf>
    <xf numFmtId="0" fontId="44" fillId="0" borderId="15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212" fontId="41" fillId="0" borderId="36" xfId="0" applyNumberFormat="1" applyFont="1" applyFill="1" applyBorder="1" applyAlignment="1" applyProtection="1">
      <alignment vertical="center"/>
      <protection/>
    </xf>
    <xf numFmtId="0" fontId="41" fillId="0" borderId="13" xfId="0" applyFont="1" applyFill="1" applyBorder="1" applyAlignment="1">
      <alignment horizontal="center" vertical="center" wrapText="1"/>
    </xf>
    <xf numFmtId="211" fontId="41" fillId="0" borderId="15" xfId="0" applyNumberFormat="1" applyFont="1" applyFill="1" applyBorder="1" applyAlignment="1" applyProtection="1">
      <alignment horizontal="center" vertical="center"/>
      <protection/>
    </xf>
    <xf numFmtId="205" fontId="41" fillId="0" borderId="27" xfId="0" applyNumberFormat="1" applyFont="1" applyFill="1" applyBorder="1" applyAlignment="1" applyProtection="1">
      <alignment horizontal="center" vertical="center"/>
      <protection/>
    </xf>
    <xf numFmtId="212" fontId="41" fillId="0" borderId="13" xfId="0" applyNumberFormat="1" applyFont="1" applyFill="1" applyBorder="1" applyAlignment="1" applyProtection="1">
      <alignment horizontal="center" vertical="center"/>
      <protection/>
    </xf>
    <xf numFmtId="212" fontId="41" fillId="0" borderId="14" xfId="0" applyNumberFormat="1" applyFont="1" applyFill="1" applyBorder="1" applyAlignment="1">
      <alignment horizontal="center" vertical="center" wrapText="1"/>
    </xf>
    <xf numFmtId="205" fontId="41" fillId="0" borderId="14" xfId="0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7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212" fontId="41" fillId="0" borderId="15" xfId="0" applyNumberFormat="1" applyFont="1" applyFill="1" applyBorder="1" applyAlignment="1" applyProtection="1">
      <alignment vertical="center" wrapText="1"/>
      <protection/>
    </xf>
    <xf numFmtId="49" fontId="44" fillId="0" borderId="45" xfId="0" applyNumberFormat="1" applyFont="1" applyFill="1" applyBorder="1" applyAlignment="1">
      <alignment horizontal="center" vertical="center" wrapText="1"/>
    </xf>
    <xf numFmtId="212" fontId="44" fillId="0" borderId="46" xfId="0" applyNumberFormat="1" applyFont="1" applyFill="1" applyBorder="1" applyAlignment="1" applyProtection="1">
      <alignment vertical="center" wrapText="1"/>
      <protection/>
    </xf>
    <xf numFmtId="0" fontId="44" fillId="0" borderId="78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vertical="center" wrapText="1"/>
    </xf>
    <xf numFmtId="0" fontId="44" fillId="0" borderId="46" xfId="0" applyFont="1" applyFill="1" applyBorder="1" applyAlignment="1">
      <alignment vertical="center" wrapText="1"/>
    </xf>
    <xf numFmtId="205" fontId="44" fillId="0" borderId="43" xfId="0" applyNumberFormat="1" applyFont="1" applyFill="1" applyBorder="1" applyAlignment="1" applyProtection="1">
      <alignment horizontal="center" vertical="center"/>
      <protection/>
    </xf>
    <xf numFmtId="0" fontId="44" fillId="0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79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8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49" fontId="44" fillId="0" borderId="34" xfId="0" applyNumberFormat="1" applyFont="1" applyFill="1" applyBorder="1" applyAlignment="1">
      <alignment horizontal="center" vertical="center" wrapText="1"/>
    </xf>
    <xf numFmtId="212" fontId="44" fillId="0" borderId="22" xfId="0" applyNumberFormat="1" applyFont="1" applyFill="1" applyBorder="1" applyAlignment="1" applyProtection="1">
      <alignment vertical="center"/>
      <protection/>
    </xf>
    <xf numFmtId="0" fontId="47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1" fontId="44" fillId="0" borderId="35" xfId="0" applyNumberFormat="1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212" fontId="44" fillId="0" borderId="33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212" fontId="44" fillId="0" borderId="81" xfId="0" applyNumberFormat="1" applyFont="1" applyFill="1" applyBorder="1" applyAlignment="1" applyProtection="1">
      <alignment vertical="center"/>
      <protection/>
    </xf>
    <xf numFmtId="212" fontId="44" fillId="0" borderId="0" xfId="0" applyNumberFormat="1" applyFont="1" applyFill="1" applyBorder="1" applyAlignment="1" applyProtection="1">
      <alignment vertical="center"/>
      <protection/>
    </xf>
    <xf numFmtId="49" fontId="44" fillId="0" borderId="17" xfId="0" applyNumberFormat="1" applyFont="1" applyFill="1" applyBorder="1" applyAlignment="1">
      <alignment horizontal="center" vertical="center" wrapText="1"/>
    </xf>
    <xf numFmtId="0" fontId="44" fillId="0" borderId="82" xfId="0" applyFont="1" applyFill="1" applyBorder="1" applyAlignment="1">
      <alignment wrapText="1"/>
    </xf>
    <xf numFmtId="0" fontId="44" fillId="0" borderId="58" xfId="0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211" fontId="44" fillId="0" borderId="69" xfId="0" applyNumberFormat="1" applyFont="1" applyFill="1" applyBorder="1" applyAlignment="1" applyProtection="1">
      <alignment horizontal="center" vertical="center"/>
      <protection/>
    </xf>
    <xf numFmtId="205" fontId="44" fillId="0" borderId="83" xfId="0" applyNumberFormat="1" applyFont="1" applyFill="1" applyBorder="1" applyAlignment="1" applyProtection="1">
      <alignment horizontal="center" vertical="center"/>
      <protection/>
    </xf>
    <xf numFmtId="212" fontId="44" fillId="0" borderId="84" xfId="0" applyNumberFormat="1" applyFont="1" applyFill="1" applyBorder="1" applyAlignment="1">
      <alignment horizontal="center" vertical="center" wrapText="1"/>
    </xf>
    <xf numFmtId="1" fontId="44" fillId="0" borderId="61" xfId="0" applyNumberFormat="1" applyFont="1" applyFill="1" applyBorder="1" applyAlignment="1">
      <alignment horizontal="center" vertical="center" wrapText="1"/>
    </xf>
    <xf numFmtId="0" fontId="44" fillId="0" borderId="61" xfId="0" applyFont="1" applyFill="1" applyBorder="1" applyAlignment="1">
      <alignment horizontal="center" vertical="center" wrapText="1"/>
    </xf>
    <xf numFmtId="0" fontId="44" fillId="0" borderId="85" xfId="0" applyFont="1" applyFill="1" applyBorder="1" applyAlignment="1">
      <alignment horizontal="center" vertical="center" wrapText="1"/>
    </xf>
    <xf numFmtId="0" fontId="44" fillId="0" borderId="86" xfId="0" applyFont="1" applyFill="1" applyBorder="1" applyAlignment="1">
      <alignment horizontal="left" vertical="center" wrapText="1"/>
    </xf>
    <xf numFmtId="49" fontId="49" fillId="0" borderId="17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4" xfId="0" applyNumberFormat="1" applyFont="1" applyFill="1" applyBorder="1" applyAlignment="1" applyProtection="1">
      <alignment horizontal="center" vertical="center" wrapText="1"/>
      <protection/>
    </xf>
    <xf numFmtId="49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63" xfId="0" applyFont="1" applyFill="1" applyBorder="1" applyAlignment="1">
      <alignment horizontal="center" vertical="center" wrapText="1"/>
    </xf>
    <xf numFmtId="212" fontId="44" fillId="0" borderId="87" xfId="0" applyNumberFormat="1" applyFont="1" applyFill="1" applyBorder="1" applyAlignment="1">
      <alignment horizontal="center" vertical="center" wrapText="1"/>
    </xf>
    <xf numFmtId="49" fontId="41" fillId="0" borderId="29" xfId="0" applyNumberFormat="1" applyFont="1" applyFill="1" applyBorder="1" applyAlignment="1">
      <alignment horizontal="center" vertical="center" wrapText="1"/>
    </xf>
    <xf numFmtId="0" fontId="41" fillId="0" borderId="88" xfId="0" applyFont="1" applyFill="1" applyBorder="1" applyAlignment="1">
      <alignment horizontal="left" vertical="center" wrapText="1"/>
    </xf>
    <xf numFmtId="49" fontId="49" fillId="0" borderId="29" xfId="0" applyNumberFormat="1" applyFont="1" applyFill="1" applyBorder="1" applyAlignment="1" applyProtection="1">
      <alignment horizontal="center" vertical="center" wrapText="1"/>
      <protection/>
    </xf>
    <xf numFmtId="49" fontId="41" fillId="0" borderId="11" xfId="0" applyNumberFormat="1" applyFont="1" applyFill="1" applyBorder="1" applyAlignment="1" applyProtection="1">
      <alignment horizontal="center" vertical="center" wrapText="1"/>
      <protection/>
    </xf>
    <xf numFmtId="49" fontId="49" fillId="0" borderId="26" xfId="0" applyNumberFormat="1" applyFont="1" applyFill="1" applyBorder="1" applyAlignment="1" applyProtection="1">
      <alignment horizontal="center" vertical="center" wrapText="1"/>
      <protection/>
    </xf>
    <xf numFmtId="0" fontId="41" fillId="0" borderId="89" xfId="0" applyNumberFormat="1" applyFont="1" applyFill="1" applyBorder="1" applyAlignment="1" applyProtection="1">
      <alignment horizontal="center" vertical="center" wrapText="1"/>
      <protection/>
    </xf>
    <xf numFmtId="212" fontId="41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212" fontId="41" fillId="0" borderId="85" xfId="0" applyNumberFormat="1" applyFont="1" applyFill="1" applyBorder="1" applyAlignment="1">
      <alignment horizontal="center" vertical="center" wrapText="1"/>
    </xf>
    <xf numFmtId="49" fontId="41" fillId="0" borderId="90" xfId="0" applyNumberFormat="1" applyFont="1" applyFill="1" applyBorder="1" applyAlignment="1">
      <alignment horizontal="center" vertical="center" wrapText="1"/>
    </xf>
    <xf numFmtId="0" fontId="41" fillId="0" borderId="91" xfId="0" applyFont="1" applyFill="1" applyBorder="1" applyAlignment="1">
      <alignment horizontal="left" vertical="center" wrapText="1"/>
    </xf>
    <xf numFmtId="49" fontId="49" fillId="0" borderId="92" xfId="0" applyNumberFormat="1" applyFont="1" applyFill="1" applyBorder="1" applyAlignment="1" applyProtection="1">
      <alignment horizontal="center" vertical="center" wrapText="1"/>
      <protection/>
    </xf>
    <xf numFmtId="49" fontId="41" fillId="0" borderId="30" xfId="0" applyNumberFormat="1" applyFont="1" applyFill="1" applyBorder="1" applyAlignment="1" applyProtection="1">
      <alignment horizontal="center" vertical="center" wrapText="1"/>
      <protection/>
    </xf>
    <xf numFmtId="49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93" xfId="0" applyFont="1" applyFill="1" applyBorder="1" applyAlignment="1">
      <alignment horizontal="center" vertical="center" wrapText="1"/>
    </xf>
    <xf numFmtId="212" fontId="41" fillId="0" borderId="94" xfId="0" applyNumberFormat="1" applyFont="1" applyFill="1" applyBorder="1" applyAlignment="1">
      <alignment horizontal="center" vertical="center" wrapText="1"/>
    </xf>
    <xf numFmtId="212" fontId="41" fillId="0" borderId="80" xfId="0" applyNumberFormat="1" applyFont="1" applyFill="1" applyBorder="1" applyAlignment="1" applyProtection="1">
      <alignment vertical="center"/>
      <protection/>
    </xf>
    <xf numFmtId="49" fontId="41" fillId="0" borderId="95" xfId="0" applyNumberFormat="1" applyFont="1" applyFill="1" applyBorder="1" applyAlignment="1">
      <alignment horizontal="center" vertical="center" wrapText="1"/>
    </xf>
    <xf numFmtId="49" fontId="49" fillId="0" borderId="96" xfId="0" applyNumberFormat="1" applyFont="1" applyFill="1" applyBorder="1" applyAlignment="1" applyProtection="1">
      <alignment horizontal="center" vertical="center" wrapText="1"/>
      <protection/>
    </xf>
    <xf numFmtId="49" fontId="41" fillId="0" borderId="97" xfId="0" applyNumberFormat="1" applyFont="1" applyFill="1" applyBorder="1" applyAlignment="1" applyProtection="1">
      <alignment horizontal="center" vertical="center" wrapText="1"/>
      <protection/>
    </xf>
    <xf numFmtId="49" fontId="49" fillId="0" borderId="98" xfId="0" applyNumberFormat="1" applyFont="1" applyFill="1" applyBorder="1" applyAlignment="1" applyProtection="1">
      <alignment horizontal="center" vertical="center" wrapText="1"/>
      <protection/>
    </xf>
    <xf numFmtId="0" fontId="41" fillId="0" borderId="43" xfId="0" applyNumberFormat="1" applyFont="1" applyFill="1" applyBorder="1" applyAlignment="1" applyProtection="1">
      <alignment horizontal="center" vertical="center" wrapText="1"/>
      <protection/>
    </xf>
    <xf numFmtId="0" fontId="41" fillId="0" borderId="44" xfId="0" applyFont="1" applyFill="1" applyBorder="1" applyAlignment="1">
      <alignment horizontal="center" vertical="center" wrapText="1"/>
    </xf>
    <xf numFmtId="212" fontId="41" fillId="0" borderId="99" xfId="0" applyNumberFormat="1" applyFont="1" applyFill="1" applyBorder="1" applyAlignment="1">
      <alignment horizontal="center" vertical="center" wrapText="1"/>
    </xf>
    <xf numFmtId="0" fontId="44" fillId="0" borderId="99" xfId="0" applyNumberFormat="1" applyFont="1" applyFill="1" applyBorder="1" applyAlignment="1">
      <alignment horizontal="center" vertical="center" wrapText="1"/>
    </xf>
    <xf numFmtId="0" fontId="44" fillId="0" borderId="99" xfId="0" applyFont="1" applyFill="1" applyBorder="1" applyAlignment="1">
      <alignment horizontal="center" vertical="center" wrapText="1"/>
    </xf>
    <xf numFmtId="0" fontId="41" fillId="0" borderId="99" xfId="0" applyFont="1" applyFill="1" applyBorder="1" applyAlignment="1">
      <alignment horizontal="center" vertical="center" wrapText="1"/>
    </xf>
    <xf numFmtId="212" fontId="41" fillId="0" borderId="0" xfId="0" applyNumberFormat="1" applyFont="1" applyFill="1" applyBorder="1" applyAlignment="1">
      <alignment horizontal="center" vertical="center" wrapText="1"/>
    </xf>
    <xf numFmtId="0" fontId="41" fillId="0" borderId="96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212" fontId="41" fillId="0" borderId="55" xfId="0" applyNumberFormat="1" applyFont="1" applyFill="1" applyBorder="1" applyAlignment="1" applyProtection="1">
      <alignment vertical="center"/>
      <protection/>
    </xf>
    <xf numFmtId="0" fontId="44" fillId="0" borderId="56" xfId="0" applyFont="1" applyFill="1" applyBorder="1" applyAlignment="1">
      <alignment vertical="center" wrapText="1"/>
    </xf>
    <xf numFmtId="211" fontId="44" fillId="0" borderId="47" xfId="0" applyNumberFormat="1" applyFont="1" applyFill="1" applyBorder="1" applyAlignment="1" applyProtection="1">
      <alignment horizontal="center" vertical="center"/>
      <protection/>
    </xf>
    <xf numFmtId="1" fontId="44" fillId="0" borderId="14" xfId="0" applyNumberFormat="1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vertical="center" wrapText="1"/>
    </xf>
    <xf numFmtId="0" fontId="44" fillId="0" borderId="100" xfId="0" applyFont="1" applyFill="1" applyBorder="1" applyAlignment="1">
      <alignment horizontal="center" vertical="center" wrapText="1"/>
    </xf>
    <xf numFmtId="0" fontId="44" fillId="0" borderId="101" xfId="0" applyFont="1" applyFill="1" applyBorder="1" applyAlignment="1">
      <alignment horizontal="center" vertical="center" wrapText="1"/>
    </xf>
    <xf numFmtId="211" fontId="44" fillId="0" borderId="102" xfId="0" applyNumberFormat="1" applyFont="1" applyFill="1" applyBorder="1" applyAlignment="1" applyProtection="1">
      <alignment horizontal="center" vertical="center"/>
      <protection/>
    </xf>
    <xf numFmtId="205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104" xfId="0" applyFont="1" applyFill="1" applyBorder="1" applyAlignment="1">
      <alignment horizontal="center" vertical="center" wrapText="1"/>
    </xf>
    <xf numFmtId="212" fontId="44" fillId="0" borderId="61" xfId="0" applyNumberFormat="1" applyFont="1" applyFill="1" applyBorder="1" applyAlignment="1">
      <alignment horizontal="center" vertical="center" wrapText="1"/>
    </xf>
    <xf numFmtId="212" fontId="44" fillId="0" borderId="105" xfId="0" applyNumberFormat="1" applyFont="1" applyFill="1" applyBorder="1" applyAlignment="1">
      <alignment horizontal="center" vertical="center" wrapText="1"/>
    </xf>
    <xf numFmtId="49" fontId="44" fillId="0" borderId="35" xfId="0" applyNumberFormat="1" applyFont="1" applyFill="1" applyBorder="1" applyAlignment="1" applyProtection="1">
      <alignment horizontal="center" vertical="center"/>
      <protection/>
    </xf>
    <xf numFmtId="0" fontId="41" fillId="0" borderId="52" xfId="0" applyNumberFormat="1" applyFont="1" applyFill="1" applyBorder="1" applyAlignment="1">
      <alignment horizontal="left" vertical="center" wrapText="1"/>
    </xf>
    <xf numFmtId="0" fontId="41" fillId="0" borderId="16" xfId="0" applyNumberFormat="1" applyFont="1" applyFill="1" applyBorder="1" applyAlignment="1">
      <alignment horizontal="center" vertical="center" wrapText="1"/>
    </xf>
    <xf numFmtId="0" fontId="41" fillId="0" borderId="23" xfId="0" applyNumberFormat="1" applyFont="1" applyFill="1" applyBorder="1" applyAlignment="1">
      <alignment horizontal="center" vertical="center" wrapText="1"/>
    </xf>
    <xf numFmtId="0" fontId="41" fillId="0" borderId="22" xfId="0" applyNumberFormat="1" applyFont="1" applyFill="1" applyBorder="1" applyAlignment="1">
      <alignment horizontal="center" vertical="center" wrapText="1"/>
    </xf>
    <xf numFmtId="205" fontId="41" fillId="34" borderId="25" xfId="0" applyNumberFormat="1" applyFont="1" applyFill="1" applyBorder="1" applyAlignment="1" applyProtection="1">
      <alignment horizontal="center" vertical="center"/>
      <protection/>
    </xf>
    <xf numFmtId="0" fontId="41" fillId="0" borderId="16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34" borderId="23" xfId="0" applyNumberFormat="1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1" fontId="41" fillId="0" borderId="35" xfId="0" applyNumberFormat="1" applyFont="1" applyFill="1" applyBorder="1" applyAlignment="1" applyProtection="1">
      <alignment horizontal="center" vertical="center"/>
      <protection/>
    </xf>
    <xf numFmtId="2" fontId="41" fillId="0" borderId="33" xfId="0" applyNumberFormat="1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205" fontId="41" fillId="34" borderId="27" xfId="0" applyNumberFormat="1" applyFont="1" applyFill="1" applyBorder="1" applyAlignment="1" applyProtection="1">
      <alignment horizontal="center" vertical="center"/>
      <protection/>
    </xf>
    <xf numFmtId="0" fontId="41" fillId="34" borderId="14" xfId="0" applyFont="1" applyFill="1" applyBorder="1" applyAlignment="1">
      <alignment horizontal="center" vertical="center" wrapText="1"/>
    </xf>
    <xf numFmtId="1" fontId="41" fillId="0" borderId="13" xfId="0" applyNumberFormat="1" applyFont="1" applyFill="1" applyBorder="1" applyAlignment="1" applyProtection="1">
      <alignment horizontal="center" vertical="center"/>
      <protection/>
    </xf>
    <xf numFmtId="0" fontId="43" fillId="0" borderId="27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205" fontId="41" fillId="34" borderId="37" xfId="0" applyNumberFormat="1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205" fontId="44" fillId="0" borderId="17" xfId="0" applyNumberFormat="1" applyFont="1" applyFill="1" applyBorder="1" applyAlignment="1" applyProtection="1">
      <alignment horizontal="center" vertical="center"/>
      <protection/>
    </xf>
    <xf numFmtId="205" fontId="44" fillId="0" borderId="14" xfId="0" applyNumberFormat="1" applyFont="1" applyFill="1" applyBorder="1" applyAlignment="1" applyProtection="1">
      <alignment horizontal="center" vertical="center"/>
      <protection/>
    </xf>
    <xf numFmtId="205" fontId="44" fillId="0" borderId="15" xfId="0" applyNumberFormat="1" applyFont="1" applyFill="1" applyBorder="1" applyAlignment="1" applyProtection="1">
      <alignment horizontal="center" vertical="center"/>
      <protection/>
    </xf>
    <xf numFmtId="1" fontId="44" fillId="0" borderId="13" xfId="0" applyNumberFormat="1" applyFont="1" applyFill="1" applyBorder="1" applyAlignment="1" applyProtection="1">
      <alignment horizontal="center" vertical="center"/>
      <protection/>
    </xf>
    <xf numFmtId="1" fontId="44" fillId="0" borderId="14" xfId="0" applyNumberFormat="1" applyFont="1" applyFill="1" applyBorder="1" applyAlignment="1" applyProtection="1">
      <alignment horizontal="center" vertical="center"/>
      <protection/>
    </xf>
    <xf numFmtId="2" fontId="41" fillId="0" borderId="10" xfId="0" applyNumberFormat="1" applyFont="1" applyFill="1" applyBorder="1" applyAlignment="1" applyProtection="1">
      <alignment vertical="center"/>
      <protection/>
    </xf>
    <xf numFmtId="205" fontId="41" fillId="0" borderId="17" xfId="0" applyNumberFormat="1" applyFont="1" applyFill="1" applyBorder="1" applyAlignment="1">
      <alignment horizontal="center" vertical="center" wrapText="1"/>
    </xf>
    <xf numFmtId="205" fontId="39" fillId="0" borderId="14" xfId="0" applyNumberFormat="1" applyFont="1" applyFill="1" applyBorder="1" applyAlignment="1" applyProtection="1">
      <alignment horizontal="center" vertical="center"/>
      <protection/>
    </xf>
    <xf numFmtId="49" fontId="44" fillId="0" borderId="97" xfId="0" applyNumberFormat="1" applyFont="1" applyFill="1" applyBorder="1" applyAlignment="1" applyProtection="1">
      <alignment horizontal="center" vertical="center"/>
      <protection/>
    </xf>
    <xf numFmtId="0" fontId="41" fillId="0" borderId="30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41" fillId="0" borderId="26" xfId="0" applyFont="1" applyFill="1" applyBorder="1" applyAlignment="1">
      <alignment horizontal="center" vertical="center"/>
    </xf>
    <xf numFmtId="205" fontId="41" fillId="0" borderId="28" xfId="0" applyNumberFormat="1" applyFont="1" applyFill="1" applyBorder="1" applyAlignment="1" applyProtection="1">
      <alignment horizontal="center" vertical="center"/>
      <protection/>
    </xf>
    <xf numFmtId="205" fontId="41" fillId="0" borderId="29" xfId="0" applyNumberFormat="1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1" fontId="41" fillId="0" borderId="106" xfId="0" applyNumberFormat="1" applyFont="1" applyFill="1" applyBorder="1" applyAlignment="1" applyProtection="1">
      <alignment horizontal="center" vertical="center"/>
      <protection/>
    </xf>
    <xf numFmtId="1" fontId="41" fillId="0" borderId="11" xfId="0" applyNumberFormat="1" applyFont="1" applyFill="1" applyBorder="1" applyAlignment="1" applyProtection="1">
      <alignment horizontal="center" vertical="center"/>
      <protection/>
    </xf>
    <xf numFmtId="1" fontId="41" fillId="0" borderId="30" xfId="0" applyNumberFormat="1" applyFont="1" applyFill="1" applyBorder="1" applyAlignment="1" applyProtection="1">
      <alignment horizontal="center" vertical="center"/>
      <protection/>
    </xf>
    <xf numFmtId="0" fontId="43" fillId="0" borderId="43" xfId="0" applyFont="1" applyFill="1" applyBorder="1" applyAlignment="1">
      <alignment horizontal="center" vertical="center" wrapText="1"/>
    </xf>
    <xf numFmtId="49" fontId="44" fillId="0" borderId="34" xfId="0" applyNumberFormat="1" applyFont="1" applyFill="1" applyBorder="1" applyAlignment="1" applyProtection="1">
      <alignment horizontal="center" vertical="center"/>
      <protection/>
    </xf>
    <xf numFmtId="0" fontId="41" fillId="0" borderId="38" xfId="0" applyFont="1" applyFill="1" applyBorder="1" applyAlignment="1">
      <alignment horizontal="left" vertical="center" wrapText="1"/>
    </xf>
    <xf numFmtId="205" fontId="41" fillId="34" borderId="35" xfId="0" applyNumberFormat="1" applyFont="1" applyFill="1" applyBorder="1" applyAlignment="1">
      <alignment horizontal="center" vertical="center"/>
    </xf>
    <xf numFmtId="1" fontId="41" fillId="0" borderId="35" xfId="0" applyNumberFormat="1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4" xfId="0" applyNumberFormat="1" applyFont="1" applyFill="1" applyBorder="1" applyAlignment="1" applyProtection="1">
      <alignment horizontal="center" vertical="center"/>
      <protection/>
    </xf>
    <xf numFmtId="0" fontId="41" fillId="0" borderId="35" xfId="0" applyNumberFormat="1" applyFont="1" applyFill="1" applyBorder="1" applyAlignment="1">
      <alignment horizontal="center" vertical="center"/>
    </xf>
    <xf numFmtId="49" fontId="41" fillId="0" borderId="35" xfId="0" applyNumberFormat="1" applyFont="1" applyFill="1" applyBorder="1" applyAlignment="1">
      <alignment horizontal="left" vertical="center" wrapText="1"/>
    </xf>
    <xf numFmtId="0" fontId="41" fillId="0" borderId="35" xfId="0" applyFont="1" applyFill="1" applyBorder="1" applyAlignment="1">
      <alignment horizontal="center"/>
    </xf>
    <xf numFmtId="205" fontId="44" fillId="0" borderId="35" xfId="0" applyNumberFormat="1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49" fontId="41" fillId="0" borderId="35" xfId="0" applyNumberFormat="1" applyFont="1" applyFill="1" applyBorder="1" applyAlignment="1">
      <alignment horizontal="right" vertical="center" wrapText="1"/>
    </xf>
    <xf numFmtId="205" fontId="41" fillId="0" borderId="35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49" fontId="44" fillId="0" borderId="96" xfId="0" applyNumberFormat="1" applyFont="1" applyFill="1" applyBorder="1" applyAlignment="1" applyProtection="1">
      <alignment horizontal="center" vertical="center"/>
      <protection/>
    </xf>
    <xf numFmtId="0" fontId="41" fillId="35" borderId="35" xfId="0" applyFont="1" applyFill="1" applyBorder="1" applyAlignment="1">
      <alignment horizontal="center"/>
    </xf>
    <xf numFmtId="49" fontId="44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35" xfId="0" applyNumberFormat="1" applyFont="1" applyFill="1" applyBorder="1" applyAlignment="1">
      <alignment horizontal="left" vertical="center" wrapText="1"/>
    </xf>
    <xf numFmtId="0" fontId="41" fillId="0" borderId="35" xfId="0" applyNumberFormat="1" applyFont="1" applyFill="1" applyBorder="1" applyAlignment="1">
      <alignment horizontal="center" vertical="center" wrapText="1"/>
    </xf>
    <xf numFmtId="205" fontId="41" fillId="34" borderId="35" xfId="0" applyNumberFormat="1" applyFont="1" applyFill="1" applyBorder="1" applyAlignment="1" applyProtection="1">
      <alignment horizontal="center" vertical="center"/>
      <protection/>
    </xf>
    <xf numFmtId="0" fontId="41" fillId="34" borderId="35" xfId="0" applyNumberFormat="1" applyFont="1" applyFill="1" applyBorder="1" applyAlignment="1">
      <alignment horizontal="center" vertical="center" wrapText="1"/>
    </xf>
    <xf numFmtId="1" fontId="41" fillId="0" borderId="33" xfId="0" applyNumberFormat="1" applyFont="1" applyFill="1" applyBorder="1" applyAlignment="1">
      <alignment horizontal="center" vertical="center" wrapText="1"/>
    </xf>
    <xf numFmtId="1" fontId="41" fillId="0" borderId="17" xfId="0" applyNumberFormat="1" applyFont="1" applyFill="1" applyBorder="1" applyAlignment="1" applyProtection="1">
      <alignment horizontal="center" vertical="center"/>
      <protection/>
    </xf>
    <xf numFmtId="1" fontId="41" fillId="0" borderId="38" xfId="0" applyNumberFormat="1" applyFont="1" applyFill="1" applyBorder="1" applyAlignment="1" applyProtection="1">
      <alignment horizontal="center" vertical="center"/>
      <protection/>
    </xf>
    <xf numFmtId="1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41" xfId="0" applyFont="1" applyFill="1" applyBorder="1" applyAlignment="1">
      <alignment horizontal="left" vertical="center" wrapText="1"/>
    </xf>
    <xf numFmtId="0" fontId="41" fillId="0" borderId="41" xfId="0" applyFont="1" applyFill="1" applyBorder="1" applyAlignment="1">
      <alignment/>
    </xf>
    <xf numFmtId="0" fontId="41" fillId="0" borderId="41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205" fontId="41" fillId="34" borderId="41" xfId="0" applyNumberFormat="1" applyFont="1" applyFill="1" applyBorder="1" applyAlignment="1">
      <alignment horizontal="center" vertical="center"/>
    </xf>
    <xf numFmtId="0" fontId="41" fillId="0" borderId="107" xfId="0" applyFont="1" applyFill="1" applyBorder="1" applyAlignment="1">
      <alignment horizontal="center" vertical="center" wrapText="1"/>
    </xf>
    <xf numFmtId="1" fontId="41" fillId="0" borderId="40" xfId="0" applyNumberFormat="1" applyFont="1" applyFill="1" applyBorder="1" applyAlignment="1" applyProtection="1">
      <alignment horizontal="center" vertical="center"/>
      <protection/>
    </xf>
    <xf numFmtId="1" fontId="41" fillId="0" borderId="41" xfId="0" applyNumberFormat="1" applyFont="1" applyFill="1" applyBorder="1" applyAlignment="1" applyProtection="1">
      <alignment horizontal="center" vertical="center"/>
      <protection/>
    </xf>
    <xf numFmtId="0" fontId="43" fillId="0" borderId="28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14" fillId="32" borderId="0" xfId="0" applyFont="1" applyFill="1" applyAlignment="1">
      <alignment horizontal="left"/>
    </xf>
    <xf numFmtId="0" fontId="41" fillId="36" borderId="35" xfId="0" applyFont="1" applyFill="1" applyBorder="1" applyAlignment="1">
      <alignment horizontal="center" vertical="center" wrapText="1"/>
    </xf>
    <xf numFmtId="0" fontId="41" fillId="36" borderId="33" xfId="0" applyFont="1" applyFill="1" applyBorder="1" applyAlignment="1">
      <alignment horizontal="center" vertical="center"/>
    </xf>
    <xf numFmtId="0" fontId="41" fillId="36" borderId="35" xfId="0" applyFont="1" applyFill="1" applyBorder="1" applyAlignment="1">
      <alignment horizontal="center" vertical="center"/>
    </xf>
    <xf numFmtId="0" fontId="41" fillId="36" borderId="41" xfId="0" applyFont="1" applyFill="1" applyBorder="1" applyAlignment="1">
      <alignment horizontal="center" vertical="center" wrapText="1"/>
    </xf>
    <xf numFmtId="1" fontId="41" fillId="36" borderId="107" xfId="0" applyNumberFormat="1" applyFont="1" applyFill="1" applyBorder="1" applyAlignment="1" applyProtection="1">
      <alignment horizontal="center" vertical="center"/>
      <protection/>
    </xf>
    <xf numFmtId="212" fontId="3" fillId="0" borderId="14" xfId="0" applyNumberFormat="1" applyFont="1" applyFill="1" applyBorder="1" applyAlignment="1" applyProtection="1">
      <alignment horizontal="center" vertical="center" wrapText="1"/>
      <protection/>
    </xf>
    <xf numFmtId="212" fontId="3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>
      <alignment/>
    </xf>
    <xf numFmtId="211" fontId="3" fillId="0" borderId="13" xfId="0" applyNumberFormat="1" applyFont="1" applyFill="1" applyBorder="1" applyAlignment="1" applyProtection="1">
      <alignment horizontal="center" vertical="center"/>
      <protection/>
    </xf>
    <xf numFmtId="212" fontId="3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205" fontId="3" fillId="0" borderId="14" xfId="0" applyNumberFormat="1" applyFont="1" applyFill="1" applyBorder="1" applyAlignment="1" applyProtection="1">
      <alignment horizontal="center" vertical="center"/>
      <protection/>
    </xf>
    <xf numFmtId="212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>
      <alignment horizontal="left" vertical="center" wrapText="1"/>
    </xf>
    <xf numFmtId="204" fontId="5" fillId="0" borderId="14" xfId="0" applyNumberFormat="1" applyFont="1" applyFill="1" applyBorder="1" applyAlignment="1" applyProtection="1">
      <alignment horizontal="center" vertical="center"/>
      <protection/>
    </xf>
    <xf numFmtId="205" fontId="5" fillId="0" borderId="14" xfId="0" applyNumberFormat="1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/>
    </xf>
    <xf numFmtId="0" fontId="40" fillId="37" borderId="0" xfId="0" applyFont="1" applyFill="1" applyAlignment="1">
      <alignment/>
    </xf>
    <xf numFmtId="0" fontId="40" fillId="37" borderId="14" xfId="0" applyFont="1" applyFill="1" applyBorder="1" applyAlignment="1">
      <alignment/>
    </xf>
    <xf numFmtId="0" fontId="1" fillId="37" borderId="21" xfId="0" applyNumberFormat="1" applyFont="1" applyFill="1" applyBorder="1" applyAlignment="1">
      <alignment horizontal="center" vertical="center" wrapText="1"/>
    </xf>
    <xf numFmtId="0" fontId="43" fillId="38" borderId="0" xfId="0" applyFont="1" applyFill="1" applyAlignment="1">
      <alignment/>
    </xf>
    <xf numFmtId="212" fontId="3" fillId="37" borderId="15" xfId="0" applyNumberFormat="1" applyFont="1" applyFill="1" applyBorder="1" applyAlignment="1" applyProtection="1">
      <alignment horizontal="center" vertical="center" wrapText="1"/>
      <protection/>
    </xf>
    <xf numFmtId="211" fontId="3" fillId="37" borderId="14" xfId="0" applyNumberFormat="1" applyFont="1" applyFill="1" applyBorder="1" applyAlignment="1" applyProtection="1">
      <alignment horizontal="center" vertical="center"/>
      <protection/>
    </xf>
    <xf numFmtId="211" fontId="3" fillId="37" borderId="15" xfId="0" applyNumberFormat="1" applyFont="1" applyFill="1" applyBorder="1" applyAlignment="1" applyProtection="1">
      <alignment horizontal="center" vertical="center"/>
      <protection/>
    </xf>
    <xf numFmtId="211" fontId="5" fillId="37" borderId="14" xfId="0" applyNumberFormat="1" applyFont="1" applyFill="1" applyBorder="1" applyAlignment="1" applyProtection="1">
      <alignment horizontal="center" vertical="center"/>
      <protection/>
    </xf>
    <xf numFmtId="211" fontId="5" fillId="37" borderId="15" xfId="0" applyNumberFormat="1" applyFont="1" applyFill="1" applyBorder="1" applyAlignment="1" applyProtection="1">
      <alignment horizontal="center" vertical="center"/>
      <protection/>
    </xf>
    <xf numFmtId="0" fontId="3" fillId="37" borderId="44" xfId="0" applyNumberFormat="1" applyFont="1" applyFill="1" applyBorder="1" applyAlignment="1" applyProtection="1">
      <alignment horizontal="center" vertical="center"/>
      <protection/>
    </xf>
    <xf numFmtId="49" fontId="3" fillId="37" borderId="45" xfId="0" applyNumberFormat="1" applyFont="1" applyFill="1" applyBorder="1" applyAlignment="1" applyProtection="1">
      <alignment horizontal="center" vertical="center"/>
      <protection/>
    </xf>
    <xf numFmtId="212" fontId="3" fillId="37" borderId="45" xfId="0" applyNumberFormat="1" applyFont="1" applyFill="1" applyBorder="1" applyAlignment="1" applyProtection="1">
      <alignment horizontal="center" vertical="center"/>
      <protection/>
    </xf>
    <xf numFmtId="212" fontId="3" fillId="37" borderId="46" xfId="0" applyNumberFormat="1" applyFont="1" applyFill="1" applyBorder="1" applyAlignment="1" applyProtection="1">
      <alignment horizontal="center" vertical="center"/>
      <protection/>
    </xf>
    <xf numFmtId="49" fontId="3" fillId="37" borderId="25" xfId="0" applyNumberFormat="1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vertical="center" wrapText="1"/>
    </xf>
    <xf numFmtId="0" fontId="3" fillId="37" borderId="16" xfId="0" applyFont="1" applyFill="1" applyBorder="1" applyAlignment="1">
      <alignment horizontal="center" vertical="center" wrapText="1"/>
    </xf>
    <xf numFmtId="49" fontId="3" fillId="37" borderId="23" xfId="0" applyNumberFormat="1" applyFont="1" applyFill="1" applyBorder="1" applyAlignment="1">
      <alignment horizontal="center" vertical="center" wrapText="1"/>
    </xf>
    <xf numFmtId="212" fontId="3" fillId="37" borderId="22" xfId="0" applyNumberFormat="1" applyFont="1" applyFill="1" applyBorder="1" applyAlignment="1" applyProtection="1">
      <alignment horizontal="center" vertical="center" wrapText="1"/>
      <protection/>
    </xf>
    <xf numFmtId="0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7" borderId="16" xfId="0" applyNumberFormat="1" applyFont="1" applyFill="1" applyBorder="1" applyAlignment="1" applyProtection="1">
      <alignment horizontal="center" vertical="center"/>
      <protection/>
    </xf>
    <xf numFmtId="0" fontId="5" fillId="37" borderId="23" xfId="0" applyNumberFormat="1" applyFont="1" applyFill="1" applyBorder="1" applyAlignment="1" applyProtection="1">
      <alignment horizontal="center" vertical="center"/>
      <protection/>
    </xf>
    <xf numFmtId="0" fontId="5" fillId="37" borderId="22" xfId="0" applyNumberFormat="1" applyFont="1" applyFill="1" applyBorder="1" applyAlignment="1" applyProtection="1">
      <alignment horizontal="center" vertical="center"/>
      <protection/>
    </xf>
    <xf numFmtId="0" fontId="3" fillId="37" borderId="16" xfId="0" applyNumberFormat="1" applyFont="1" applyFill="1" applyBorder="1" applyAlignment="1">
      <alignment horizontal="center" vertical="center" wrapText="1"/>
    </xf>
    <xf numFmtId="0" fontId="3" fillId="37" borderId="23" xfId="0" applyNumberFormat="1" applyFont="1" applyFill="1" applyBorder="1" applyAlignment="1">
      <alignment horizontal="center" vertical="center" wrapText="1"/>
    </xf>
    <xf numFmtId="0" fontId="3" fillId="37" borderId="22" xfId="0" applyNumberFormat="1" applyFont="1" applyFill="1" applyBorder="1" applyAlignment="1">
      <alignment horizontal="center" vertical="center" wrapText="1"/>
    </xf>
    <xf numFmtId="0" fontId="3" fillId="37" borderId="25" xfId="0" applyNumberFormat="1" applyFont="1" applyFill="1" applyBorder="1" applyAlignment="1">
      <alignment horizontal="center" vertical="center" wrapText="1"/>
    </xf>
    <xf numFmtId="49" fontId="3" fillId="37" borderId="27" xfId="0" applyNumberFormat="1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4" xfId="0" applyNumberFormat="1" applyFont="1" applyFill="1" applyBorder="1" applyAlignment="1">
      <alignment horizontal="center" vertical="center" wrapText="1"/>
    </xf>
    <xf numFmtId="49" fontId="3" fillId="37" borderId="14" xfId="0" applyNumberFormat="1" applyFont="1" applyFill="1" applyBorder="1" applyAlignment="1">
      <alignment horizontal="center" vertical="center" wrapText="1"/>
    </xf>
    <xf numFmtId="0" fontId="3" fillId="37" borderId="27" xfId="0" applyNumberFormat="1" applyFont="1" applyFill="1" applyBorder="1" applyAlignment="1" applyProtection="1">
      <alignment horizontal="center" vertical="center"/>
      <protection/>
    </xf>
    <xf numFmtId="0" fontId="3" fillId="37" borderId="17" xfId="0" applyNumberFormat="1" applyFont="1" applyFill="1" applyBorder="1" applyAlignment="1" applyProtection="1">
      <alignment horizontal="center" vertical="center"/>
      <protection/>
    </xf>
    <xf numFmtId="0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37" borderId="17" xfId="0" applyNumberFormat="1" applyFont="1" applyFill="1" applyBorder="1" applyAlignment="1">
      <alignment horizontal="center" vertical="center" wrapText="1"/>
    </xf>
    <xf numFmtId="0" fontId="3" fillId="37" borderId="27" xfId="0" applyNumberFormat="1" applyFont="1" applyFill="1" applyBorder="1" applyAlignment="1">
      <alignment horizontal="center" vertical="center" wrapText="1"/>
    </xf>
    <xf numFmtId="49" fontId="3" fillId="37" borderId="28" xfId="0" applyNumberFormat="1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vertical="center" wrapText="1"/>
    </xf>
    <xf numFmtId="0" fontId="3" fillId="37" borderId="29" xfId="0" applyFont="1" applyFill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212" fontId="3" fillId="37" borderId="26" xfId="0" applyNumberFormat="1" applyFont="1" applyFill="1" applyBorder="1" applyAlignment="1" applyProtection="1">
      <alignment horizontal="center" vertical="center" wrapText="1"/>
      <protection/>
    </xf>
    <xf numFmtId="0" fontId="3" fillId="37" borderId="28" xfId="0" applyNumberFormat="1" applyFont="1" applyFill="1" applyBorder="1" applyAlignment="1" applyProtection="1">
      <alignment horizontal="center" vertical="center"/>
      <protection/>
    </xf>
    <xf numFmtId="0" fontId="3" fillId="37" borderId="29" xfId="0" applyNumberFormat="1" applyFont="1" applyFill="1" applyBorder="1" applyAlignment="1" applyProtection="1">
      <alignment horizontal="center" vertical="center"/>
      <protection/>
    </xf>
    <xf numFmtId="0" fontId="3" fillId="37" borderId="11" xfId="0" applyNumberFormat="1" applyFont="1" applyFill="1" applyBorder="1" applyAlignment="1" applyProtection="1">
      <alignment horizontal="center" vertical="center"/>
      <protection/>
    </xf>
    <xf numFmtId="0" fontId="3" fillId="37" borderId="11" xfId="0" applyNumberFormat="1" applyFont="1" applyFill="1" applyBorder="1" applyAlignment="1">
      <alignment horizontal="center" vertical="center" wrapText="1"/>
    </xf>
    <xf numFmtId="0" fontId="3" fillId="37" borderId="26" xfId="0" applyNumberFormat="1" applyFont="1" applyFill="1" applyBorder="1" applyAlignment="1">
      <alignment horizontal="center" vertical="center" wrapText="1"/>
    </xf>
    <xf numFmtId="0" fontId="3" fillId="37" borderId="29" xfId="0" applyNumberFormat="1" applyFont="1" applyFill="1" applyBorder="1" applyAlignment="1">
      <alignment horizontal="center" vertical="center" wrapText="1"/>
    </xf>
    <xf numFmtId="0" fontId="3" fillId="37" borderId="28" xfId="0" applyNumberFormat="1" applyFont="1" applyFill="1" applyBorder="1" applyAlignment="1">
      <alignment horizontal="center" vertical="center" wrapText="1"/>
    </xf>
    <xf numFmtId="49" fontId="3" fillId="37" borderId="21" xfId="0" applyNumberFormat="1" applyFont="1" applyFill="1" applyBorder="1" applyAlignment="1">
      <alignment horizontal="center" vertical="center" wrapText="1"/>
    </xf>
    <xf numFmtId="0" fontId="27" fillId="37" borderId="21" xfId="0" applyFont="1" applyFill="1" applyBorder="1" applyAlignment="1">
      <alignment wrapText="1"/>
    </xf>
    <xf numFmtId="0" fontId="3" fillId="37" borderId="18" xfId="0" applyFont="1" applyFill="1" applyBorder="1" applyAlignment="1">
      <alignment horizontal="center" vertical="center" wrapText="1"/>
    </xf>
    <xf numFmtId="49" fontId="3" fillId="37" borderId="19" xfId="0" applyNumberFormat="1" applyFont="1" applyFill="1" applyBorder="1" applyAlignment="1">
      <alignment horizontal="center" vertical="center" wrapText="1"/>
    </xf>
    <xf numFmtId="212" fontId="3" fillId="37" borderId="24" xfId="0" applyNumberFormat="1" applyFont="1" applyFill="1" applyBorder="1" applyAlignment="1" applyProtection="1">
      <alignment horizontal="center" vertical="center" wrapText="1"/>
      <protection/>
    </xf>
    <xf numFmtId="0" fontId="5" fillId="37" borderId="21" xfId="0" applyNumberFormat="1" applyFont="1" applyFill="1" applyBorder="1" applyAlignment="1" applyProtection="1">
      <alignment horizontal="center" vertical="center"/>
      <protection/>
    </xf>
    <xf numFmtId="0" fontId="5" fillId="37" borderId="18" xfId="0" applyNumberFormat="1" applyFont="1" applyFill="1" applyBorder="1" applyAlignment="1" applyProtection="1">
      <alignment horizontal="center" vertical="center"/>
      <protection/>
    </xf>
    <xf numFmtId="0" fontId="5" fillId="37" borderId="19" xfId="0" applyNumberFormat="1" applyFont="1" applyFill="1" applyBorder="1" applyAlignment="1" applyProtection="1">
      <alignment horizontal="center" vertical="center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0" fontId="5" fillId="37" borderId="18" xfId="0" applyNumberFormat="1" applyFont="1" applyFill="1" applyBorder="1" applyAlignment="1">
      <alignment horizontal="center" vertical="center" wrapText="1"/>
    </xf>
    <xf numFmtId="0" fontId="5" fillId="37" borderId="19" xfId="0" applyNumberFormat="1" applyFont="1" applyFill="1" applyBorder="1" applyAlignment="1">
      <alignment horizontal="center" vertical="center" wrapText="1"/>
    </xf>
    <xf numFmtId="0" fontId="5" fillId="37" borderId="24" xfId="0" applyNumberFormat="1" applyFont="1" applyFill="1" applyBorder="1" applyAlignment="1">
      <alignment horizontal="center" vertical="center" wrapText="1"/>
    </xf>
    <xf numFmtId="0" fontId="5" fillId="37" borderId="21" xfId="0" applyNumberFormat="1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wrapText="1"/>
    </xf>
    <xf numFmtId="0" fontId="30" fillId="37" borderId="16" xfId="0" applyFont="1" applyFill="1" applyBorder="1" applyAlignment="1">
      <alignment wrapText="1"/>
    </xf>
    <xf numFmtId="0" fontId="3" fillId="37" borderId="23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wrapText="1"/>
    </xf>
    <xf numFmtId="0" fontId="5" fillId="37" borderId="22" xfId="0" applyFont="1" applyFill="1" applyBorder="1" applyAlignment="1">
      <alignment wrapText="1"/>
    </xf>
    <xf numFmtId="0" fontId="3" fillId="37" borderId="25" xfId="0" applyNumberFormat="1" applyFont="1" applyFill="1" applyBorder="1" applyAlignment="1" applyProtection="1">
      <alignment horizontal="center" vertical="center"/>
      <protection/>
    </xf>
    <xf numFmtId="0" fontId="3" fillId="37" borderId="108" xfId="0" applyNumberFormat="1" applyFont="1" applyFill="1" applyBorder="1" applyAlignment="1">
      <alignment horizontal="center" vertical="center" wrapText="1"/>
    </xf>
    <xf numFmtId="0" fontId="29" fillId="37" borderId="22" xfId="0" applyFont="1" applyFill="1" applyBorder="1" applyAlignment="1">
      <alignment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vertical="justify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NumberFormat="1" applyFont="1" applyFill="1" applyBorder="1" applyAlignment="1" applyProtection="1">
      <alignment horizontal="center" vertical="center"/>
      <protection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wrapText="1"/>
    </xf>
    <xf numFmtId="0" fontId="3" fillId="37" borderId="11" xfId="0" applyFont="1" applyFill="1" applyBorder="1" applyAlignment="1">
      <alignment horizontal="center" vertical="center" wrapText="1"/>
    </xf>
    <xf numFmtId="0" fontId="27" fillId="37" borderId="26" xfId="0" applyNumberFormat="1" applyFont="1" applyFill="1" applyBorder="1" applyAlignment="1" applyProtection="1">
      <alignment horizontal="center" vertical="center"/>
      <protection/>
    </xf>
    <xf numFmtId="0" fontId="3" fillId="37" borderId="30" xfId="0" applyNumberFormat="1" applyFont="1" applyFill="1" applyBorder="1" applyAlignment="1">
      <alignment horizontal="center" vertical="center" wrapText="1"/>
    </xf>
    <xf numFmtId="205" fontId="3" fillId="37" borderId="44" xfId="0" applyNumberFormat="1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205" fontId="3" fillId="37" borderId="28" xfId="0" applyNumberFormat="1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5" fillId="37" borderId="21" xfId="0" applyNumberFormat="1" applyFont="1" applyFill="1" applyBorder="1" applyAlignment="1">
      <alignment horizontal="center" vertical="center"/>
    </xf>
    <xf numFmtId="0" fontId="5" fillId="37" borderId="18" xfId="0" applyNumberFormat="1" applyFont="1" applyFill="1" applyBorder="1" applyAlignment="1">
      <alignment horizontal="center" vertical="center"/>
    </xf>
    <xf numFmtId="0" fontId="5" fillId="37" borderId="19" xfId="0" applyNumberFormat="1" applyFont="1" applyFill="1" applyBorder="1" applyAlignment="1">
      <alignment horizontal="center" vertical="center"/>
    </xf>
    <xf numFmtId="0" fontId="5" fillId="37" borderId="20" xfId="0" applyNumberFormat="1" applyFont="1" applyFill="1" applyBorder="1" applyAlignment="1">
      <alignment horizontal="center" vertical="center"/>
    </xf>
    <xf numFmtId="0" fontId="5" fillId="37" borderId="24" xfId="0" applyNumberFormat="1" applyFont="1" applyFill="1" applyBorder="1" applyAlignment="1">
      <alignment horizontal="center" vertical="center"/>
    </xf>
    <xf numFmtId="0" fontId="5" fillId="37" borderId="96" xfId="0" applyFont="1" applyFill="1" applyBorder="1" applyAlignment="1">
      <alignment horizontal="center" vertical="center" wrapText="1"/>
    </xf>
    <xf numFmtId="0" fontId="5" fillId="37" borderId="97" xfId="0" applyFont="1" applyFill="1" applyBorder="1" applyAlignment="1">
      <alignment horizontal="center" vertical="center" wrapText="1"/>
    </xf>
    <xf numFmtId="0" fontId="5" fillId="37" borderId="98" xfId="0" applyFont="1" applyFill="1" applyBorder="1" applyAlignment="1">
      <alignment horizontal="center" vertical="center" wrapText="1"/>
    </xf>
    <xf numFmtId="0" fontId="5" fillId="37" borderId="109" xfId="0" applyNumberFormat="1" applyFont="1" applyFill="1" applyBorder="1" applyAlignment="1">
      <alignment horizontal="center" vertical="center" wrapText="1"/>
    </xf>
    <xf numFmtId="0" fontId="5" fillId="37" borderId="96" xfId="0" applyNumberFormat="1" applyFont="1" applyFill="1" applyBorder="1" applyAlignment="1">
      <alignment horizontal="center" vertical="center" wrapText="1"/>
    </xf>
    <xf numFmtId="0" fontId="5" fillId="37" borderId="97" xfId="0" applyNumberFormat="1" applyFont="1" applyFill="1" applyBorder="1" applyAlignment="1">
      <alignment horizontal="center" vertical="center" wrapText="1"/>
    </xf>
    <xf numFmtId="0" fontId="5" fillId="37" borderId="110" xfId="0" applyNumberFormat="1" applyFont="1" applyFill="1" applyBorder="1" applyAlignment="1">
      <alignment horizontal="center" vertical="center" wrapText="1"/>
    </xf>
    <xf numFmtId="0" fontId="5" fillId="37" borderId="98" xfId="0" applyNumberFormat="1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49" fontId="3" fillId="37" borderId="21" xfId="0" applyNumberFormat="1" applyFont="1" applyFill="1" applyBorder="1" applyAlignment="1">
      <alignment horizontal="left" vertical="center" wrapText="1"/>
    </xf>
    <xf numFmtId="49" fontId="25" fillId="37" borderId="19" xfId="0" applyNumberFormat="1" applyFont="1" applyFill="1" applyBorder="1" applyAlignment="1">
      <alignment horizontal="center" vertical="center" wrapText="1"/>
    </xf>
    <xf numFmtId="49" fontId="31" fillId="37" borderId="19" xfId="0" applyNumberFormat="1" applyFont="1" applyFill="1" applyBorder="1" applyAlignment="1">
      <alignment horizontal="center" vertical="center" wrapText="1"/>
    </xf>
    <xf numFmtId="205" fontId="3" fillId="37" borderId="21" xfId="0" applyNumberFormat="1" applyFont="1" applyFill="1" applyBorder="1" applyAlignment="1" applyProtection="1">
      <alignment horizontal="center" vertical="center"/>
      <protection/>
    </xf>
    <xf numFmtId="212" fontId="3" fillId="37" borderId="19" xfId="0" applyNumberFormat="1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9" xfId="0" applyNumberFormat="1" applyFont="1" applyFill="1" applyBorder="1" applyAlignment="1">
      <alignment horizontal="center" vertical="center" wrapText="1"/>
    </xf>
    <xf numFmtId="0" fontId="3" fillId="37" borderId="24" xfId="0" applyNumberFormat="1" applyFont="1" applyFill="1" applyBorder="1" applyAlignment="1">
      <alignment horizontal="center" vertical="center" wrapText="1"/>
    </xf>
    <xf numFmtId="0" fontId="3" fillId="37" borderId="21" xfId="0" applyNumberFormat="1" applyFont="1" applyFill="1" applyBorder="1" applyAlignment="1">
      <alignment horizontal="center" vertical="center" wrapText="1"/>
    </xf>
    <xf numFmtId="212" fontId="3" fillId="37" borderId="20" xfId="0" applyNumberFormat="1" applyFont="1" applyFill="1" applyBorder="1" applyAlignment="1" applyProtection="1">
      <alignment horizontal="center" vertical="center" wrapText="1"/>
      <protection/>
    </xf>
    <xf numFmtId="0" fontId="3" fillId="37" borderId="5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49" fontId="3" fillId="37" borderId="33" xfId="0" applyNumberFormat="1" applyFont="1" applyFill="1" applyBorder="1" applyAlignment="1" applyProtection="1">
      <alignment horizontal="center" vertical="center" wrapText="1"/>
      <protection/>
    </xf>
    <xf numFmtId="211" fontId="5" fillId="37" borderId="39" xfId="0" applyNumberFormat="1" applyFont="1" applyFill="1" applyBorder="1" applyAlignment="1" applyProtection="1">
      <alignment horizontal="left" vertical="center" wrapText="1"/>
      <protection/>
    </xf>
    <xf numFmtId="211" fontId="28" fillId="37" borderId="34" xfId="0" applyNumberFormat="1" applyFont="1" applyFill="1" applyBorder="1" applyAlignment="1" applyProtection="1">
      <alignment horizontal="center" vertical="center" wrapText="1"/>
      <protection/>
    </xf>
    <xf numFmtId="211" fontId="28" fillId="37" borderId="35" xfId="0" applyNumberFormat="1" applyFont="1" applyFill="1" applyBorder="1" applyAlignment="1" applyProtection="1">
      <alignment horizontal="center" vertical="center" wrapText="1"/>
      <protection/>
    </xf>
    <xf numFmtId="211" fontId="28" fillId="37" borderId="36" xfId="0" applyNumberFormat="1" applyFont="1" applyFill="1" applyBorder="1" applyAlignment="1" applyProtection="1">
      <alignment horizontal="center" vertical="center" wrapText="1"/>
      <protection/>
    </xf>
    <xf numFmtId="211" fontId="5" fillId="37" borderId="37" xfId="0" applyNumberFormat="1" applyFont="1" applyFill="1" applyBorder="1" applyAlignment="1" applyProtection="1">
      <alignment horizontal="center" vertical="center" wrapText="1"/>
      <protection/>
    </xf>
    <xf numFmtId="211" fontId="5" fillId="37" borderId="38" xfId="0" applyNumberFormat="1" applyFont="1" applyFill="1" applyBorder="1" applyAlignment="1" applyProtection="1">
      <alignment horizontal="center" vertical="center" wrapText="1"/>
      <protection/>
    </xf>
    <xf numFmtId="211" fontId="5" fillId="37" borderId="35" xfId="0" applyNumberFormat="1" applyFont="1" applyFill="1" applyBorder="1" applyAlignment="1" applyProtection="1">
      <alignment horizontal="center" vertical="center" wrapText="1"/>
      <protection/>
    </xf>
    <xf numFmtId="211" fontId="5" fillId="37" borderId="33" xfId="0" applyNumberFormat="1" applyFont="1" applyFill="1" applyBorder="1" applyAlignment="1" applyProtection="1">
      <alignment horizontal="center" vertical="center" wrapText="1"/>
      <protection/>
    </xf>
    <xf numFmtId="0" fontId="0" fillId="37" borderId="34" xfId="0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center" vertical="center" wrapText="1"/>
    </xf>
    <xf numFmtId="0" fontId="0" fillId="37" borderId="36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49" fontId="3" fillId="37" borderId="30" xfId="0" applyNumberFormat="1" applyFont="1" applyFill="1" applyBorder="1" applyAlignment="1" applyProtection="1">
      <alignment horizontal="center" vertical="center" wrapText="1"/>
      <protection/>
    </xf>
    <xf numFmtId="0" fontId="3" fillId="37" borderId="31" xfId="0" applyFont="1" applyFill="1" applyBorder="1" applyAlignment="1">
      <alignment wrapText="1"/>
    </xf>
    <xf numFmtId="0" fontId="25" fillId="37" borderId="27" xfId="0" applyNumberFormat="1" applyFont="1" applyFill="1" applyBorder="1" applyAlignment="1">
      <alignment horizontal="center" vertical="center" wrapText="1"/>
    </xf>
    <xf numFmtId="0" fontId="25" fillId="37" borderId="13" xfId="0" applyFont="1" applyFill="1" applyBorder="1" applyAlignment="1">
      <alignment horizontal="center" vertical="center" wrapText="1"/>
    </xf>
    <xf numFmtId="0" fontId="25" fillId="37" borderId="14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1" fontId="25" fillId="37" borderId="17" xfId="0" applyNumberFormat="1" applyFont="1" applyFill="1" applyBorder="1" applyAlignment="1">
      <alignment horizontal="center" vertical="center" wrapText="1"/>
    </xf>
    <xf numFmtId="205" fontId="25" fillId="37" borderId="14" xfId="0" applyNumberFormat="1" applyFont="1" applyFill="1" applyBorder="1" applyAlignment="1">
      <alignment horizontal="center" vertical="center" wrapText="1"/>
    </xf>
    <xf numFmtId="1" fontId="25" fillId="37" borderId="27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>
      <alignment vertical="center" wrapText="1"/>
    </xf>
    <xf numFmtId="0" fontId="5" fillId="37" borderId="17" xfId="0" applyFont="1" applyFill="1" applyBorder="1" applyAlignment="1">
      <alignment horizontal="left" vertical="top" wrapText="1"/>
    </xf>
    <xf numFmtId="0" fontId="5" fillId="37" borderId="14" xfId="0" applyFont="1" applyFill="1" applyBorder="1" applyAlignment="1">
      <alignment horizontal="left" vertical="top" wrapText="1"/>
    </xf>
    <xf numFmtId="0" fontId="5" fillId="37" borderId="15" xfId="0" applyFont="1" applyFill="1" applyBorder="1" applyAlignment="1">
      <alignment horizontal="left" vertical="top" wrapText="1"/>
    </xf>
    <xf numFmtId="205" fontId="25" fillId="37" borderId="17" xfId="0" applyNumberFormat="1" applyFont="1" applyFill="1" applyBorder="1" applyAlignment="1">
      <alignment horizontal="center" vertical="center" wrapText="1"/>
    </xf>
    <xf numFmtId="1" fontId="25" fillId="37" borderId="14" xfId="0" applyNumberFormat="1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left" vertical="top" wrapText="1"/>
    </xf>
    <xf numFmtId="49" fontId="3" fillId="37" borderId="36" xfId="0" applyNumberFormat="1" applyFont="1" applyFill="1" applyBorder="1" applyAlignment="1" applyProtection="1">
      <alignment horizontal="center" vertical="center" wrapText="1"/>
      <protection/>
    </xf>
    <xf numFmtId="0" fontId="5" fillId="37" borderId="48" xfId="0" applyNumberFormat="1" applyFont="1" applyFill="1" applyBorder="1" applyAlignment="1">
      <alignment horizontal="left" vertical="center" wrapText="1"/>
    </xf>
    <xf numFmtId="0" fontId="5" fillId="37" borderId="34" xfId="0" applyNumberFormat="1" applyFont="1" applyFill="1" applyBorder="1" applyAlignment="1">
      <alignment horizontal="center" vertical="center" wrapText="1"/>
    </xf>
    <xf numFmtId="0" fontId="5" fillId="37" borderId="35" xfId="0" applyNumberFormat="1" applyFont="1" applyFill="1" applyBorder="1" applyAlignment="1">
      <alignment horizontal="center" vertical="center" wrapText="1"/>
    </xf>
    <xf numFmtId="0" fontId="5" fillId="37" borderId="36" xfId="0" applyNumberFormat="1" applyFont="1" applyFill="1" applyBorder="1" applyAlignment="1" applyProtection="1">
      <alignment horizontal="center" vertical="center"/>
      <protection/>
    </xf>
    <xf numFmtId="0" fontId="5" fillId="37" borderId="37" xfId="0" applyNumberFormat="1" applyFont="1" applyFill="1" applyBorder="1" applyAlignment="1" applyProtection="1">
      <alignment horizontal="center" vertical="center"/>
      <protection/>
    </xf>
    <xf numFmtId="0" fontId="5" fillId="37" borderId="38" xfId="0" applyNumberFormat="1" applyFont="1" applyFill="1" applyBorder="1" applyAlignment="1">
      <alignment horizontal="center" vertical="center" wrapText="1"/>
    </xf>
    <xf numFmtId="0" fontId="5" fillId="37" borderId="35" xfId="0" applyNumberFormat="1" applyFont="1" applyFill="1" applyBorder="1" applyAlignment="1" applyProtection="1">
      <alignment horizontal="center" vertical="center"/>
      <protection/>
    </xf>
    <xf numFmtId="0" fontId="3" fillId="37" borderId="34" xfId="0" applyNumberFormat="1" applyFont="1" applyFill="1" applyBorder="1" applyAlignment="1">
      <alignment horizontal="center" vertical="center" wrapText="1"/>
    </xf>
    <xf numFmtId="1" fontId="25" fillId="37" borderId="35" xfId="0" applyNumberFormat="1" applyFont="1" applyFill="1" applyBorder="1" applyAlignment="1">
      <alignment horizontal="center" vertical="center" wrapText="1"/>
    </xf>
    <xf numFmtId="0" fontId="3" fillId="37" borderId="37" xfId="0" applyNumberFormat="1" applyFont="1" applyFill="1" applyBorder="1" applyAlignment="1">
      <alignment horizontal="center" vertical="center" wrapText="1"/>
    </xf>
    <xf numFmtId="0" fontId="3" fillId="37" borderId="47" xfId="0" applyNumberFormat="1" applyFont="1" applyFill="1" applyBorder="1" applyAlignment="1">
      <alignment horizontal="left" vertical="center" wrapText="1"/>
    </xf>
    <xf numFmtId="0" fontId="3" fillId="37" borderId="13" xfId="0" applyNumberFormat="1" applyFont="1" applyFill="1" applyBorder="1" applyAlignment="1">
      <alignment horizontal="center" vertical="center" wrapText="1"/>
    </xf>
    <xf numFmtId="0" fontId="3" fillId="37" borderId="15" xfId="0" applyNumberFormat="1" applyFont="1" applyFill="1" applyBorder="1" applyAlignment="1" applyProtection="1">
      <alignment horizontal="center" vertical="center" wrapText="1"/>
      <protection/>
    </xf>
    <xf numFmtId="49" fontId="5" fillId="37" borderId="46" xfId="0" applyNumberFormat="1" applyFont="1" applyFill="1" applyBorder="1" applyAlignment="1" applyProtection="1">
      <alignment horizontal="center" vertical="center" wrapText="1"/>
      <protection/>
    </xf>
    <xf numFmtId="1" fontId="5" fillId="37" borderId="12" xfId="0" applyNumberFormat="1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204" fontId="5" fillId="37" borderId="15" xfId="0" applyNumberFormat="1" applyFont="1" applyFill="1" applyBorder="1" applyAlignment="1" applyProtection="1">
      <alignment horizontal="center" vertical="center"/>
      <protection/>
    </xf>
    <xf numFmtId="205" fontId="5" fillId="37" borderId="43" xfId="0" applyNumberFormat="1" applyFont="1" applyFill="1" applyBorder="1" applyAlignment="1" applyProtection="1">
      <alignment horizontal="center" vertical="center"/>
      <protection/>
    </xf>
    <xf numFmtId="0" fontId="5" fillId="37" borderId="29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50" xfId="0" applyFont="1" applyFill="1" applyBorder="1" applyAlignment="1">
      <alignment horizontal="center" vertical="center" wrapText="1"/>
    </xf>
    <xf numFmtId="1" fontId="5" fillId="37" borderId="44" xfId="0" applyNumberFormat="1" applyFont="1" applyFill="1" applyBorder="1" applyAlignment="1">
      <alignment horizontal="center" vertical="center" wrapText="1"/>
    </xf>
    <xf numFmtId="2" fontId="5" fillId="37" borderId="45" xfId="0" applyNumberFormat="1" applyFont="1" applyFill="1" applyBorder="1" applyAlignment="1">
      <alignment horizontal="center" vertical="center" wrapText="1"/>
    </xf>
    <xf numFmtId="2" fontId="5" fillId="37" borderId="46" xfId="0" applyNumberFormat="1" applyFont="1" applyFill="1" applyBorder="1" applyAlignment="1">
      <alignment horizontal="center" vertical="center" wrapText="1"/>
    </xf>
    <xf numFmtId="1" fontId="5" fillId="37" borderId="27" xfId="0" applyNumberFormat="1" applyFont="1" applyFill="1" applyBorder="1" applyAlignment="1">
      <alignment horizontal="center" vertical="center" wrapText="1"/>
    </xf>
    <xf numFmtId="211" fontId="27" fillId="37" borderId="32" xfId="0" applyNumberFormat="1" applyFont="1" applyFill="1" applyBorder="1" applyAlignment="1" applyProtection="1">
      <alignment horizontal="center" vertical="center"/>
      <protection/>
    </xf>
    <xf numFmtId="211" fontId="27" fillId="37" borderId="18" xfId="0" applyNumberFormat="1" applyFont="1" applyFill="1" applyBorder="1" applyAlignment="1" applyProtection="1">
      <alignment horizontal="center" vertical="center"/>
      <protection/>
    </xf>
    <xf numFmtId="211" fontId="27" fillId="37" borderId="19" xfId="0" applyNumberFormat="1" applyFont="1" applyFill="1" applyBorder="1" applyAlignment="1" applyProtection="1">
      <alignment horizontal="center" vertical="center"/>
      <protection/>
    </xf>
    <xf numFmtId="211" fontId="27" fillId="37" borderId="20" xfId="0" applyNumberFormat="1" applyFont="1" applyFill="1" applyBorder="1" applyAlignment="1" applyProtection="1">
      <alignment horizontal="center" vertical="center"/>
      <protection/>
    </xf>
    <xf numFmtId="211" fontId="5" fillId="37" borderId="21" xfId="0" applyNumberFormat="1" applyFont="1" applyFill="1" applyBorder="1" applyAlignment="1" applyProtection="1">
      <alignment horizontal="center" vertical="center"/>
      <protection/>
    </xf>
    <xf numFmtId="211" fontId="5" fillId="37" borderId="18" xfId="0" applyNumberFormat="1" applyFont="1" applyFill="1" applyBorder="1" applyAlignment="1" applyProtection="1">
      <alignment horizontal="center" vertical="center"/>
      <protection/>
    </xf>
    <xf numFmtId="211" fontId="5" fillId="37" borderId="19" xfId="0" applyNumberFormat="1" applyFont="1" applyFill="1" applyBorder="1" applyAlignment="1" applyProtection="1">
      <alignment horizontal="center" vertical="center"/>
      <protection/>
    </xf>
    <xf numFmtId="211" fontId="5" fillId="37" borderId="49" xfId="0" applyNumberFormat="1" applyFont="1" applyFill="1" applyBorder="1" applyAlignment="1" applyProtection="1">
      <alignment horizontal="center" vertical="center"/>
      <protection/>
    </xf>
    <xf numFmtId="209" fontId="5" fillId="37" borderId="19" xfId="0" applyNumberFormat="1" applyFont="1" applyFill="1" applyBorder="1" applyAlignment="1" applyProtection="1">
      <alignment horizontal="center" vertical="center"/>
      <protection/>
    </xf>
    <xf numFmtId="211" fontId="5" fillId="37" borderId="24" xfId="0" applyNumberFormat="1" applyFont="1" applyFill="1" applyBorder="1" applyAlignment="1" applyProtection="1">
      <alignment horizontal="center" vertical="center"/>
      <protection/>
    </xf>
    <xf numFmtId="208" fontId="5" fillId="37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205" fontId="5" fillId="37" borderId="21" xfId="0" applyNumberFormat="1" applyFont="1" applyFill="1" applyBorder="1" applyAlignment="1">
      <alignment horizontal="center" vertical="center" wrapText="1"/>
    </xf>
    <xf numFmtId="1" fontId="5" fillId="37" borderId="21" xfId="0" applyNumberFormat="1" applyFont="1" applyFill="1" applyBorder="1" applyAlignment="1">
      <alignment horizontal="center" vertical="center" wrapText="1"/>
    </xf>
    <xf numFmtId="0" fontId="27" fillId="37" borderId="32" xfId="0" applyFont="1" applyFill="1" applyBorder="1" applyAlignment="1">
      <alignment horizontal="center" vertical="center" wrapText="1"/>
    </xf>
    <xf numFmtId="0" fontId="27" fillId="37" borderId="54" xfId="0" applyFont="1" applyFill="1" applyBorder="1" applyAlignment="1">
      <alignment horizontal="center" vertical="center" wrapText="1"/>
    </xf>
    <xf numFmtId="0" fontId="5" fillId="37" borderId="54" xfId="0" applyFont="1" applyFill="1" applyBorder="1" applyAlignment="1">
      <alignment horizontal="center" vertical="center" wrapText="1"/>
    </xf>
    <xf numFmtId="205" fontId="5" fillId="37" borderId="54" xfId="0" applyNumberFormat="1" applyFont="1" applyFill="1" applyBorder="1" applyAlignment="1">
      <alignment horizontal="center" vertical="center" wrapText="1"/>
    </xf>
    <xf numFmtId="0" fontId="5" fillId="37" borderId="54" xfId="0" applyNumberFormat="1" applyFont="1" applyFill="1" applyBorder="1" applyAlignment="1">
      <alignment horizontal="center" vertical="center" wrapText="1"/>
    </xf>
    <xf numFmtId="1" fontId="5" fillId="37" borderId="49" xfId="0" applyNumberFormat="1" applyFont="1" applyFill="1" applyBorder="1" applyAlignment="1">
      <alignment horizontal="center" vertical="center" wrapText="1"/>
    </xf>
    <xf numFmtId="49" fontId="3" fillId="37" borderId="56" xfId="0" applyNumberFormat="1" applyFont="1" applyFill="1" applyBorder="1" applyAlignment="1">
      <alignment horizontal="center" vertical="center" wrapText="1"/>
    </xf>
    <xf numFmtId="0" fontId="5" fillId="37" borderId="57" xfId="0" applyFont="1" applyFill="1" applyBorder="1" applyAlignment="1">
      <alignment horizontal="left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37" borderId="59" xfId="0" applyFont="1" applyFill="1" applyBorder="1" applyAlignment="1">
      <alignment horizontal="center" vertical="center" wrapText="1"/>
    </xf>
    <xf numFmtId="211" fontId="3" fillId="37" borderId="51" xfId="0" applyNumberFormat="1" applyFont="1" applyFill="1" applyBorder="1" applyAlignment="1" applyProtection="1">
      <alignment horizontal="center" vertical="center"/>
      <protection/>
    </xf>
    <xf numFmtId="205" fontId="5" fillId="37" borderId="52" xfId="0" applyNumberFormat="1" applyFont="1" applyFill="1" applyBorder="1" applyAlignment="1" applyProtection="1">
      <alignment horizontal="center" vertical="center"/>
      <protection/>
    </xf>
    <xf numFmtId="212" fontId="5" fillId="37" borderId="34" xfId="0" applyNumberFormat="1" applyFont="1" applyFill="1" applyBorder="1" applyAlignment="1" applyProtection="1">
      <alignment horizontal="center" vertical="center"/>
      <protection/>
    </xf>
    <xf numFmtId="212" fontId="5" fillId="37" borderId="35" xfId="0" applyNumberFormat="1" applyFont="1" applyFill="1" applyBorder="1" applyAlignment="1" applyProtection="1">
      <alignment horizontal="center" vertical="center"/>
      <protection/>
    </xf>
    <xf numFmtId="212" fontId="5" fillId="37" borderId="33" xfId="0" applyNumberFormat="1" applyFont="1" applyFill="1" applyBorder="1" applyAlignment="1" applyProtection="1">
      <alignment horizontal="center" vertical="center"/>
      <protection/>
    </xf>
    <xf numFmtId="212" fontId="3" fillId="37" borderId="34" xfId="0" applyNumberFormat="1" applyFont="1" applyFill="1" applyBorder="1" applyAlignment="1" applyProtection="1">
      <alignment vertical="center"/>
      <protection/>
    </xf>
    <xf numFmtId="212" fontId="3" fillId="37" borderId="35" xfId="0" applyNumberFormat="1" applyFont="1" applyFill="1" applyBorder="1" applyAlignment="1" applyProtection="1">
      <alignment vertical="center"/>
      <protection/>
    </xf>
    <xf numFmtId="0" fontId="3" fillId="37" borderId="60" xfId="0" applyFont="1" applyFill="1" applyBorder="1" applyAlignment="1">
      <alignment horizontal="center" vertical="center" wrapText="1"/>
    </xf>
    <xf numFmtId="212" fontId="3" fillId="37" borderId="48" xfId="0" applyNumberFormat="1" applyFont="1" applyFill="1" applyBorder="1" applyAlignment="1" applyProtection="1">
      <alignment vertical="center"/>
      <protection/>
    </xf>
    <xf numFmtId="0" fontId="5" fillId="37" borderId="40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/>
    </xf>
    <xf numFmtId="214" fontId="5" fillId="37" borderId="21" xfId="0" applyNumberFormat="1" applyFont="1" applyFill="1" applyBorder="1" applyAlignment="1">
      <alignment horizontal="center" vertical="center" wrapText="1"/>
    </xf>
    <xf numFmtId="214" fontId="5" fillId="37" borderId="32" xfId="0" applyNumberFormat="1" applyFont="1" applyFill="1" applyBorder="1" applyAlignment="1">
      <alignment horizontal="center" vertical="center" wrapText="1"/>
    </xf>
    <xf numFmtId="205" fontId="5" fillId="37" borderId="18" xfId="0" applyNumberFormat="1" applyFont="1" applyFill="1" applyBorder="1" applyAlignment="1">
      <alignment horizontal="center" vertical="center" wrapText="1"/>
    </xf>
    <xf numFmtId="205" fontId="5" fillId="37" borderId="19" xfId="0" applyNumberFormat="1" applyFont="1" applyFill="1" applyBorder="1" applyAlignment="1">
      <alignment horizontal="center" vertical="center" wrapText="1"/>
    </xf>
    <xf numFmtId="205" fontId="5" fillId="37" borderId="24" xfId="0" applyNumberFormat="1" applyFont="1" applyFill="1" applyBorder="1" applyAlignment="1">
      <alignment horizontal="center" vertical="center" wrapText="1"/>
    </xf>
    <xf numFmtId="0" fontId="5" fillId="37" borderId="55" xfId="0" applyNumberFormat="1" applyFont="1" applyFill="1" applyBorder="1" applyAlignment="1">
      <alignment horizontal="center" vertical="center" wrapText="1"/>
    </xf>
    <xf numFmtId="49" fontId="27" fillId="37" borderId="18" xfId="0" applyNumberFormat="1" applyFont="1" applyFill="1" applyBorder="1" applyAlignment="1" applyProtection="1">
      <alignment horizontal="center" vertical="center"/>
      <protection/>
    </xf>
    <xf numFmtId="205" fontId="5" fillId="37" borderId="21" xfId="0" applyNumberFormat="1" applyFont="1" applyFill="1" applyBorder="1" applyAlignment="1" applyProtection="1">
      <alignment horizontal="center" vertical="center"/>
      <protection/>
    </xf>
    <xf numFmtId="0" fontId="5" fillId="37" borderId="53" xfId="0" applyNumberFormat="1" applyFont="1" applyFill="1" applyBorder="1" applyAlignment="1" applyProtection="1">
      <alignment horizontal="center" vertical="center"/>
      <protection/>
    </xf>
    <xf numFmtId="212" fontId="5" fillId="37" borderId="53" xfId="0" applyNumberFormat="1" applyFont="1" applyFill="1" applyBorder="1" applyAlignment="1" applyProtection="1">
      <alignment horizontal="center" vertical="center"/>
      <protection/>
    </xf>
    <xf numFmtId="1" fontId="5" fillId="37" borderId="53" xfId="0" applyNumberFormat="1" applyFont="1" applyFill="1" applyBorder="1" applyAlignment="1" applyProtection="1">
      <alignment horizontal="center" vertical="center"/>
      <protection/>
    </xf>
    <xf numFmtId="212" fontId="5" fillId="37" borderId="54" xfId="0" applyNumberFormat="1" applyFont="1" applyFill="1" applyBorder="1" applyAlignment="1" applyProtection="1">
      <alignment horizontal="center" vertical="center"/>
      <protection/>
    </xf>
    <xf numFmtId="0" fontId="5" fillId="37" borderId="49" xfId="0" applyNumberFormat="1" applyFont="1" applyFill="1" applyBorder="1" applyAlignment="1" applyProtection="1">
      <alignment horizontal="center" vertical="center"/>
      <protection/>
    </xf>
    <xf numFmtId="49" fontId="5" fillId="37" borderId="34" xfId="0" applyNumberFormat="1" applyFont="1" applyFill="1" applyBorder="1" applyAlignment="1">
      <alignment horizontal="center" vertical="center" wrapText="1"/>
    </xf>
    <xf numFmtId="212" fontId="5" fillId="37" borderId="33" xfId="0" applyNumberFormat="1" applyFont="1" applyFill="1" applyBorder="1" applyAlignment="1" applyProtection="1">
      <alignment vertical="center" wrapText="1"/>
      <protection/>
    </xf>
    <xf numFmtId="0" fontId="33" fillId="37" borderId="34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29" fillId="37" borderId="35" xfId="0" applyFont="1" applyFill="1" applyBorder="1" applyAlignment="1">
      <alignment horizontal="center" vertical="center" wrapText="1"/>
    </xf>
    <xf numFmtId="0" fontId="29" fillId="37" borderId="38" xfId="0" applyFont="1" applyFill="1" applyBorder="1" applyAlignment="1">
      <alignment horizontal="center" vertical="center" wrapText="1"/>
    </xf>
    <xf numFmtId="205" fontId="5" fillId="37" borderId="37" xfId="0" applyNumberFormat="1" applyFont="1" applyFill="1" applyBorder="1" applyAlignment="1" applyProtection="1">
      <alignment horizontal="center" vertical="center"/>
      <protection/>
    </xf>
    <xf numFmtId="0" fontId="5" fillId="37" borderId="99" xfId="0" applyFont="1" applyFill="1" applyBorder="1" applyAlignment="1">
      <alignment horizontal="center" vertical="center" wrapText="1"/>
    </xf>
    <xf numFmtId="212" fontId="5" fillId="37" borderId="97" xfId="0" applyNumberFormat="1" applyFont="1" applyFill="1" applyBorder="1" applyAlignment="1">
      <alignment horizontal="center" vertical="center" wrapText="1"/>
    </xf>
    <xf numFmtId="1" fontId="5" fillId="37" borderId="35" xfId="0" applyNumberFormat="1" applyFont="1" applyFill="1" applyBorder="1" applyAlignment="1">
      <alignment horizontal="center" vertical="center" wrapText="1"/>
    </xf>
    <xf numFmtId="212" fontId="5" fillId="37" borderId="33" xfId="0" applyNumberFormat="1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212" fontId="5" fillId="37" borderId="81" xfId="0" applyNumberFormat="1" applyFont="1" applyFill="1" applyBorder="1" applyAlignment="1" applyProtection="1">
      <alignment vertical="center"/>
      <protection/>
    </xf>
    <xf numFmtId="49" fontId="5" fillId="37" borderId="17" xfId="0" applyNumberFormat="1" applyFont="1" applyFill="1" applyBorder="1" applyAlignment="1">
      <alignment horizontal="center" vertical="center" wrapText="1"/>
    </xf>
    <xf numFmtId="212" fontId="5" fillId="37" borderId="10" xfId="0" applyNumberFormat="1" applyFont="1" applyFill="1" applyBorder="1" applyAlignment="1" applyProtection="1">
      <alignment vertical="center" wrapText="1"/>
      <protection/>
    </xf>
    <xf numFmtId="0" fontId="5" fillId="37" borderId="58" xfId="0" applyFont="1" applyFill="1" applyBorder="1" applyAlignment="1">
      <alignment horizontal="center" vertical="center" wrapText="1"/>
    </xf>
    <xf numFmtId="0" fontId="5" fillId="37" borderId="59" xfId="0" applyFont="1" applyFill="1" applyBorder="1" applyAlignment="1">
      <alignment horizontal="center" vertical="center" wrapText="1"/>
    </xf>
    <xf numFmtId="0" fontId="5" fillId="37" borderId="111" xfId="0" applyFont="1" applyFill="1" applyBorder="1" applyAlignment="1">
      <alignment horizontal="center" vertical="center" wrapText="1"/>
    </xf>
    <xf numFmtId="211" fontId="5" fillId="37" borderId="112" xfId="0" applyNumberFormat="1" applyFont="1" applyFill="1" applyBorder="1" applyAlignment="1" applyProtection="1">
      <alignment horizontal="center" vertical="center"/>
      <protection/>
    </xf>
    <xf numFmtId="205" fontId="5" fillId="37" borderId="113" xfId="0" applyNumberFormat="1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>
      <alignment horizontal="center" vertical="center" wrapText="1"/>
    </xf>
    <xf numFmtId="212" fontId="5" fillId="37" borderId="14" xfId="0" applyNumberFormat="1" applyFont="1" applyFill="1" applyBorder="1" applyAlignment="1">
      <alignment horizontal="center" vertical="center" wrapText="1"/>
    </xf>
    <xf numFmtId="1" fontId="5" fillId="37" borderId="114" xfId="0" applyNumberFormat="1" applyFont="1" applyFill="1" applyBorder="1" applyAlignment="1">
      <alignment horizontal="center" vertical="center" wrapText="1"/>
    </xf>
    <xf numFmtId="0" fontId="5" fillId="37" borderId="61" xfId="0" applyFont="1" applyFill="1" applyBorder="1" applyAlignment="1">
      <alignment horizontal="center" vertical="center" wrapText="1"/>
    </xf>
    <xf numFmtId="212" fontId="5" fillId="37" borderId="105" xfId="0" applyNumberFormat="1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212" fontId="5" fillId="37" borderId="47" xfId="0" applyNumberFormat="1" applyFont="1" applyFill="1" applyBorder="1" applyAlignment="1" applyProtection="1">
      <alignment vertical="center"/>
      <protection/>
    </xf>
    <xf numFmtId="0" fontId="5" fillId="37" borderId="56" xfId="0" applyFont="1" applyFill="1" applyBorder="1" applyAlignment="1">
      <alignment vertical="center" wrapText="1"/>
    </xf>
    <xf numFmtId="211" fontId="5" fillId="37" borderId="47" xfId="0" applyNumberFormat="1" applyFont="1" applyFill="1" applyBorder="1" applyAlignment="1" applyProtection="1">
      <alignment horizontal="center" vertical="center"/>
      <protection/>
    </xf>
    <xf numFmtId="205" fontId="5" fillId="37" borderId="27" xfId="0" applyNumberFormat="1" applyFont="1" applyFill="1" applyBorder="1" applyAlignment="1" applyProtection="1">
      <alignment horizontal="center" vertical="center"/>
      <protection/>
    </xf>
    <xf numFmtId="1" fontId="5" fillId="37" borderId="14" xfId="0" applyNumberFormat="1" applyFont="1" applyFill="1" applyBorder="1" applyAlignment="1">
      <alignment horizontal="center" vertical="center" wrapText="1"/>
    </xf>
    <xf numFmtId="212" fontId="5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wrapText="1"/>
    </xf>
    <xf numFmtId="211" fontId="5" fillId="37" borderId="70" xfId="0" applyNumberFormat="1" applyFont="1" applyFill="1" applyBorder="1" applyAlignment="1" applyProtection="1">
      <alignment horizontal="center" vertical="center"/>
      <protection/>
    </xf>
    <xf numFmtId="205" fontId="5" fillId="37" borderId="115" xfId="0" applyNumberFormat="1" applyFont="1" applyFill="1" applyBorder="1" applyAlignment="1" applyProtection="1">
      <alignment horizontal="center" vertical="center"/>
      <protection/>
    </xf>
    <xf numFmtId="212" fontId="5" fillId="37" borderId="59" xfId="0" applyNumberFormat="1" applyFont="1" applyFill="1" applyBorder="1" applyAlignment="1">
      <alignment horizontal="center" vertical="center" wrapText="1"/>
    </xf>
    <xf numFmtId="1" fontId="5" fillId="37" borderId="59" xfId="0" applyNumberFormat="1" applyFont="1" applyFill="1" applyBorder="1" applyAlignment="1">
      <alignment horizontal="center" vertical="center" wrapText="1"/>
    </xf>
    <xf numFmtId="212" fontId="5" fillId="37" borderId="56" xfId="0" applyNumberFormat="1" applyFont="1" applyFill="1" applyBorder="1" applyAlignment="1">
      <alignment horizontal="center" vertical="center" wrapText="1"/>
    </xf>
    <xf numFmtId="0" fontId="5" fillId="37" borderId="57" xfId="0" applyFont="1" applyFill="1" applyBorder="1" applyAlignment="1">
      <alignment vertical="center" wrapText="1"/>
    </xf>
    <xf numFmtId="0" fontId="5" fillId="37" borderId="100" xfId="0" applyFont="1" applyFill="1" applyBorder="1" applyAlignment="1">
      <alignment horizontal="center" vertical="center" wrapText="1"/>
    </xf>
    <xf numFmtId="0" fontId="5" fillId="37" borderId="101" xfId="0" applyFont="1" applyFill="1" applyBorder="1" applyAlignment="1">
      <alignment horizontal="center" vertical="center" wrapText="1"/>
    </xf>
    <xf numFmtId="211" fontId="5" fillId="37" borderId="102" xfId="0" applyNumberFormat="1" applyFont="1" applyFill="1" applyBorder="1" applyAlignment="1" applyProtection="1">
      <alignment horizontal="center" vertical="center"/>
      <protection/>
    </xf>
    <xf numFmtId="205" fontId="5" fillId="37" borderId="103" xfId="0" applyNumberFormat="1" applyFont="1" applyFill="1" applyBorder="1" applyAlignment="1" applyProtection="1">
      <alignment horizontal="center" vertical="center"/>
      <protection/>
    </xf>
    <xf numFmtId="0" fontId="5" fillId="37" borderId="104" xfId="0" applyFont="1" applyFill="1" applyBorder="1" applyAlignment="1">
      <alignment horizontal="center" vertical="center" wrapText="1"/>
    </xf>
    <xf numFmtId="212" fontId="5" fillId="37" borderId="61" xfId="0" applyNumberFormat="1" applyFont="1" applyFill="1" applyBorder="1" applyAlignment="1">
      <alignment horizontal="center" vertical="center" wrapText="1"/>
    </xf>
    <xf numFmtId="1" fontId="5" fillId="37" borderId="61" xfId="0" applyNumberFormat="1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wrapText="1"/>
    </xf>
    <xf numFmtId="0" fontId="5" fillId="37" borderId="116" xfId="0" applyFont="1" applyFill="1" applyBorder="1" applyAlignment="1">
      <alignment horizontal="center" vertical="center" wrapText="1"/>
    </xf>
    <xf numFmtId="0" fontId="5" fillId="37" borderId="117" xfId="0" applyFont="1" applyFill="1" applyBorder="1" applyAlignment="1">
      <alignment horizontal="center" vertical="center" wrapText="1"/>
    </xf>
    <xf numFmtId="0" fontId="5" fillId="37" borderId="118" xfId="0" applyFont="1" applyFill="1" applyBorder="1" applyAlignment="1">
      <alignment horizontal="center" vertical="center" wrapText="1"/>
    </xf>
    <xf numFmtId="0" fontId="5" fillId="37" borderId="119" xfId="0" applyNumberFormat="1" applyFont="1" applyFill="1" applyBorder="1" applyAlignment="1" applyProtection="1">
      <alignment horizontal="center" vertical="center"/>
      <protection/>
    </xf>
    <xf numFmtId="205" fontId="5" fillId="37" borderId="120" xfId="0" applyNumberFormat="1" applyFont="1" applyFill="1" applyBorder="1" applyAlignment="1" applyProtection="1">
      <alignment horizontal="center" vertical="center"/>
      <protection/>
    </xf>
    <xf numFmtId="0" fontId="5" fillId="37" borderId="121" xfId="0" applyFont="1" applyFill="1" applyBorder="1" applyAlignment="1">
      <alignment horizontal="center" vertical="center" wrapText="1"/>
    </xf>
    <xf numFmtId="212" fontId="5" fillId="37" borderId="117" xfId="0" applyNumberFormat="1" applyFont="1" applyFill="1" applyBorder="1" applyAlignment="1">
      <alignment horizontal="center" vertical="center" wrapText="1"/>
    </xf>
    <xf numFmtId="212" fontId="5" fillId="37" borderId="86" xfId="0" applyNumberFormat="1" applyFont="1" applyFill="1" applyBorder="1" applyAlignment="1">
      <alignment horizontal="center" vertical="center" wrapText="1"/>
    </xf>
    <xf numFmtId="49" fontId="3" fillId="37" borderId="34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wrapText="1"/>
    </xf>
    <xf numFmtId="0" fontId="3" fillId="37" borderId="38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205" fontId="3" fillId="37" borderId="27" xfId="0" applyNumberFormat="1" applyFont="1" applyFill="1" applyBorder="1" applyAlignment="1">
      <alignment horizontal="center" vertical="center" wrapText="1"/>
    </xf>
    <xf numFmtId="0" fontId="3" fillId="37" borderId="75" xfId="0" applyFont="1" applyFill="1" applyBorder="1" applyAlignment="1">
      <alignment horizontal="center" vertical="center" wrapText="1"/>
    </xf>
    <xf numFmtId="0" fontId="3" fillId="37" borderId="35" xfId="0" applyNumberFormat="1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/>
    </xf>
    <xf numFmtId="0" fontId="3" fillId="37" borderId="33" xfId="0" applyNumberFormat="1" applyFont="1" applyFill="1" applyBorder="1" applyAlignment="1">
      <alignment horizontal="center" vertical="center" wrapText="1"/>
    </xf>
    <xf numFmtId="1" fontId="3" fillId="37" borderId="47" xfId="0" applyNumberFormat="1" applyFont="1" applyFill="1" applyBorder="1" applyAlignment="1">
      <alignment horizontal="center" vertical="center"/>
    </xf>
    <xf numFmtId="49" fontId="3" fillId="37" borderId="29" xfId="0" applyNumberFormat="1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wrapText="1"/>
    </xf>
    <xf numFmtId="0" fontId="3" fillId="37" borderId="106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1" fontId="3" fillId="37" borderId="50" xfId="0" applyNumberFormat="1" applyFont="1" applyFill="1" applyBorder="1" applyAlignment="1">
      <alignment horizontal="center" vertical="center"/>
    </xf>
    <xf numFmtId="0" fontId="5" fillId="37" borderId="54" xfId="0" applyNumberFormat="1" applyFont="1" applyFill="1" applyBorder="1" applyAlignment="1" applyProtection="1">
      <alignment horizontal="center" vertical="center"/>
      <protection/>
    </xf>
    <xf numFmtId="0" fontId="5" fillId="37" borderId="20" xfId="0" applyNumberFormat="1" applyFont="1" applyFill="1" applyBorder="1" applyAlignment="1" applyProtection="1">
      <alignment horizontal="center" vertical="center"/>
      <protection/>
    </xf>
    <xf numFmtId="211" fontId="5" fillId="37" borderId="20" xfId="0" applyNumberFormat="1" applyFont="1" applyFill="1" applyBorder="1" applyAlignment="1" applyProtection="1">
      <alignment horizontal="center" vertical="center"/>
      <protection/>
    </xf>
    <xf numFmtId="209" fontId="5" fillId="37" borderId="21" xfId="0" applyNumberFormat="1" applyFont="1" applyFill="1" applyBorder="1" applyAlignment="1" applyProtection="1">
      <alignment horizontal="center" vertical="center"/>
      <protection/>
    </xf>
    <xf numFmtId="209" fontId="5" fillId="37" borderId="49" xfId="0" applyNumberFormat="1" applyFont="1" applyFill="1" applyBorder="1" applyAlignment="1" applyProtection="1">
      <alignment horizontal="center" vertical="center"/>
      <protection/>
    </xf>
    <xf numFmtId="0" fontId="0" fillId="37" borderId="42" xfId="0" applyFont="1" applyFill="1" applyBorder="1" applyAlignment="1">
      <alignment horizontal="center" vertical="center" wrapText="1"/>
    </xf>
    <xf numFmtId="209" fontId="5" fillId="37" borderId="32" xfId="0" applyNumberFormat="1" applyFont="1" applyFill="1" applyBorder="1" applyAlignment="1" applyProtection="1">
      <alignment horizontal="center" vertical="center"/>
      <protection/>
    </xf>
    <xf numFmtId="0" fontId="0" fillId="37" borderId="21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49" fontId="5" fillId="37" borderId="34" xfId="0" applyNumberFormat="1" applyFont="1" applyFill="1" applyBorder="1" applyAlignment="1" applyProtection="1">
      <alignment horizontal="center" vertical="center"/>
      <protection/>
    </xf>
    <xf numFmtId="0" fontId="3" fillId="37" borderId="35" xfId="0" applyFont="1" applyFill="1" applyBorder="1" applyAlignment="1">
      <alignment horizontal="left" vertical="center" wrapText="1"/>
    </xf>
    <xf numFmtId="0" fontId="3" fillId="37" borderId="35" xfId="0" applyFont="1" applyFill="1" applyBorder="1" applyAlignment="1">
      <alignment/>
    </xf>
    <xf numFmtId="205" fontId="3" fillId="37" borderId="35" xfId="0" applyNumberFormat="1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 wrapText="1"/>
    </xf>
    <xf numFmtId="0" fontId="3" fillId="37" borderId="34" xfId="0" applyNumberFormat="1" applyFont="1" applyFill="1" applyBorder="1" applyAlignment="1" applyProtection="1">
      <alignment horizontal="center" vertical="center"/>
      <protection/>
    </xf>
    <xf numFmtId="1" fontId="3" fillId="37" borderId="35" xfId="0" applyNumberFormat="1" applyFont="1" applyFill="1" applyBorder="1" applyAlignment="1" applyProtection="1">
      <alignment horizontal="center" vertical="center"/>
      <protection/>
    </xf>
    <xf numFmtId="1" fontId="3" fillId="37" borderId="33" xfId="0" applyNumberFormat="1" applyFont="1" applyFill="1" applyBorder="1" applyAlignment="1" applyProtection="1">
      <alignment horizontal="center" vertical="center"/>
      <protection/>
    </xf>
    <xf numFmtId="1" fontId="3" fillId="37" borderId="34" xfId="0" applyNumberFormat="1" applyFont="1" applyFill="1" applyBorder="1" applyAlignment="1" applyProtection="1">
      <alignment horizontal="center" vertical="center"/>
      <protection/>
    </xf>
    <xf numFmtId="0" fontId="3" fillId="37" borderId="38" xfId="0" applyFont="1" applyFill="1" applyBorder="1" applyAlignment="1">
      <alignment horizontal="center" vertical="center"/>
    </xf>
    <xf numFmtId="212" fontId="3" fillId="37" borderId="33" xfId="0" applyNumberFormat="1" applyFont="1" applyFill="1" applyBorder="1" applyAlignment="1" applyProtection="1">
      <alignment horizontal="center" vertical="center"/>
      <protection/>
    </xf>
    <xf numFmtId="0" fontId="0" fillId="37" borderId="27" xfId="0" applyFont="1" applyFill="1" applyBorder="1" applyAlignment="1">
      <alignment horizontal="center" vertical="center" wrapText="1"/>
    </xf>
    <xf numFmtId="49" fontId="5" fillId="37" borderId="17" xfId="0" applyNumberFormat="1" applyFont="1" applyFill="1" applyBorder="1" applyAlignment="1" applyProtection="1">
      <alignment horizontal="center" vertical="center"/>
      <protection/>
    </xf>
    <xf numFmtId="49" fontId="3" fillId="37" borderId="14" xfId="0" applyNumberFormat="1" applyFont="1" applyFill="1" applyBorder="1" applyAlignment="1">
      <alignment vertical="center" wrapText="1"/>
    </xf>
    <xf numFmtId="0" fontId="3" fillId="37" borderId="14" xfId="0" applyFont="1" applyFill="1" applyBorder="1" applyAlignment="1">
      <alignment/>
    </xf>
    <xf numFmtId="0" fontId="3" fillId="37" borderId="14" xfId="0" applyFont="1" applyFill="1" applyBorder="1" applyAlignment="1">
      <alignment horizontal="center" vertical="center"/>
    </xf>
    <xf numFmtId="205" fontId="3" fillId="37" borderId="14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1" fontId="3" fillId="37" borderId="17" xfId="0" applyNumberFormat="1" applyFont="1" applyFill="1" applyBorder="1" applyAlignment="1" applyProtection="1">
      <alignment horizontal="center" vertical="center"/>
      <protection/>
    </xf>
    <xf numFmtId="1" fontId="3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14" xfId="0" applyFont="1" applyFill="1" applyBorder="1" applyAlignment="1">
      <alignment horizontal="left" vertical="center" wrapText="1"/>
    </xf>
    <xf numFmtId="1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37" borderId="41" xfId="0" applyFont="1" applyFill="1" applyBorder="1" applyAlignment="1">
      <alignment/>
    </xf>
    <xf numFmtId="0" fontId="3" fillId="37" borderId="41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 wrapText="1"/>
    </xf>
    <xf numFmtId="205" fontId="3" fillId="37" borderId="41" xfId="0" applyNumberFormat="1" applyFont="1" applyFill="1" applyBorder="1" applyAlignment="1">
      <alignment horizontal="center" vertical="center"/>
    </xf>
    <xf numFmtId="0" fontId="3" fillId="37" borderId="107" xfId="0" applyFont="1" applyFill="1" applyBorder="1" applyAlignment="1">
      <alignment horizontal="center" vertical="center" wrapText="1"/>
    </xf>
    <xf numFmtId="1" fontId="3" fillId="37" borderId="40" xfId="0" applyNumberFormat="1" applyFont="1" applyFill="1" applyBorder="1" applyAlignment="1" applyProtection="1">
      <alignment horizontal="center" vertical="center"/>
      <protection/>
    </xf>
    <xf numFmtId="1" fontId="3" fillId="37" borderId="41" xfId="0" applyNumberFormat="1" applyFont="1" applyFill="1" applyBorder="1" applyAlignment="1" applyProtection="1">
      <alignment horizontal="center" vertical="center"/>
      <protection/>
    </xf>
    <xf numFmtId="0" fontId="3" fillId="37" borderId="52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 wrapText="1"/>
    </xf>
    <xf numFmtId="0" fontId="0" fillId="37" borderId="43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vertical="center" wrapText="1"/>
    </xf>
    <xf numFmtId="0" fontId="3" fillId="37" borderId="36" xfId="0" applyNumberFormat="1" applyFont="1" applyFill="1" applyBorder="1" applyAlignment="1">
      <alignment horizontal="center" vertical="center" wrapText="1"/>
    </xf>
    <xf numFmtId="49" fontId="3" fillId="37" borderId="17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5" fillId="37" borderId="46" xfId="0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center" vertical="center" wrapText="1"/>
    </xf>
    <xf numFmtId="2" fontId="5" fillId="37" borderId="0" xfId="0" applyNumberFormat="1" applyFont="1" applyFill="1" applyBorder="1" applyAlignment="1">
      <alignment horizontal="center" vertical="center" wrapText="1"/>
    </xf>
    <xf numFmtId="0" fontId="3" fillId="37" borderId="122" xfId="0" applyFont="1" applyFill="1" applyBorder="1" applyAlignment="1">
      <alignment horizontal="center" vertical="center" wrapText="1"/>
    </xf>
    <xf numFmtId="0" fontId="3" fillId="37" borderId="123" xfId="0" applyFont="1" applyFill="1" applyBorder="1" applyAlignment="1">
      <alignment horizontal="center" vertical="center" wrapText="1"/>
    </xf>
    <xf numFmtId="0" fontId="3" fillId="37" borderId="124" xfId="0" applyFont="1" applyFill="1" applyBorder="1" applyAlignment="1">
      <alignment horizontal="center" vertical="center" wrapText="1"/>
    </xf>
    <xf numFmtId="0" fontId="3" fillId="37" borderId="125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205" fontId="5" fillId="37" borderId="20" xfId="0" applyNumberFormat="1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1" fontId="3" fillId="37" borderId="17" xfId="0" applyNumberFormat="1" applyFont="1" applyFill="1" applyBorder="1" applyAlignment="1">
      <alignment horizontal="center" vertical="center" wrapText="1"/>
    </xf>
    <xf numFmtId="1" fontId="3" fillId="37" borderId="14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1" fontId="3" fillId="37" borderId="27" xfId="0" applyNumberFormat="1" applyFont="1" applyFill="1" applyBorder="1" applyAlignment="1">
      <alignment horizontal="center" vertical="center" wrapText="1"/>
    </xf>
    <xf numFmtId="1" fontId="3" fillId="37" borderId="15" xfId="0" applyNumberFormat="1" applyFont="1" applyFill="1" applyBorder="1" applyAlignment="1">
      <alignment horizontal="center" vertical="center" wrapText="1"/>
    </xf>
    <xf numFmtId="211" fontId="3" fillId="37" borderId="11" xfId="0" applyNumberFormat="1" applyFont="1" applyFill="1" applyBorder="1" applyAlignment="1">
      <alignment horizontal="center" vertical="center" wrapText="1"/>
    </xf>
    <xf numFmtId="211" fontId="3" fillId="37" borderId="26" xfId="0" applyNumberFormat="1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 wrapText="1"/>
    </xf>
    <xf numFmtId="0" fontId="31" fillId="37" borderId="126" xfId="0" applyFont="1" applyFill="1" applyBorder="1" applyAlignment="1">
      <alignment/>
    </xf>
    <xf numFmtId="0" fontId="31" fillId="37" borderId="127" xfId="0" applyFont="1" applyFill="1" applyBorder="1" applyAlignment="1">
      <alignment/>
    </xf>
    <xf numFmtId="0" fontId="5" fillId="37" borderId="21" xfId="0" applyFont="1" applyFill="1" applyBorder="1" applyAlignment="1">
      <alignment horizontal="center"/>
    </xf>
    <xf numFmtId="0" fontId="31" fillId="37" borderId="0" xfId="0" applyFont="1" applyFill="1" applyBorder="1" applyAlignment="1">
      <alignment/>
    </xf>
    <xf numFmtId="0" fontId="5" fillId="37" borderId="0" xfId="0" applyFont="1" applyFill="1" applyBorder="1" applyAlignment="1">
      <alignment horizontal="right"/>
    </xf>
    <xf numFmtId="0" fontId="33" fillId="37" borderId="0" xfId="0" applyFont="1" applyFill="1" applyBorder="1" applyAlignment="1">
      <alignment horizontal="right"/>
    </xf>
    <xf numFmtId="205" fontId="5" fillId="37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37" borderId="34" xfId="0" applyNumberFormat="1" applyFont="1" applyFill="1" applyBorder="1" applyAlignment="1" applyProtection="1">
      <alignment horizontal="center" vertical="center"/>
      <protection/>
    </xf>
    <xf numFmtId="1" fontId="3" fillId="37" borderId="48" xfId="0" applyNumberFormat="1" applyFont="1" applyFill="1" applyBorder="1" applyAlignment="1">
      <alignment horizontal="center" vertical="center" wrapText="1"/>
    </xf>
    <xf numFmtId="0" fontId="5" fillId="37" borderId="17" xfId="0" applyNumberFormat="1" applyFont="1" applyFill="1" applyBorder="1" applyAlignment="1" applyProtection="1">
      <alignment horizontal="center" vertical="center"/>
      <protection/>
    </xf>
    <xf numFmtId="0" fontId="5" fillId="37" borderId="14" xfId="0" applyNumberFormat="1" applyFont="1" applyFill="1" applyBorder="1" applyAlignment="1" applyProtection="1">
      <alignment horizontal="center" vertical="center"/>
      <protection/>
    </xf>
    <xf numFmtId="0" fontId="5" fillId="37" borderId="15" xfId="0" applyNumberFormat="1" applyFont="1" applyFill="1" applyBorder="1" applyAlignment="1" applyProtection="1">
      <alignment horizontal="center" vertical="center"/>
      <protection/>
    </xf>
    <xf numFmtId="0" fontId="3" fillId="37" borderId="47" xfId="0" applyFont="1" applyFill="1" applyBorder="1" applyAlignment="1">
      <alignment horizontal="center" vertical="center" wrapText="1"/>
    </xf>
    <xf numFmtId="0" fontId="3" fillId="37" borderId="44" xfId="0" applyFont="1" applyFill="1" applyBorder="1" applyAlignment="1">
      <alignment horizontal="center" vertical="center" wrapText="1"/>
    </xf>
    <xf numFmtId="211" fontId="3" fillId="37" borderId="45" xfId="0" applyNumberFormat="1" applyFont="1" applyFill="1" applyBorder="1" applyAlignment="1">
      <alignment horizontal="center" vertical="center" wrapText="1"/>
    </xf>
    <xf numFmtId="211" fontId="3" fillId="37" borderId="46" xfId="0" applyNumberFormat="1" applyFont="1" applyFill="1" applyBorder="1" applyAlignment="1">
      <alignment horizontal="center" vertical="center" wrapText="1"/>
    </xf>
    <xf numFmtId="0" fontId="3" fillId="37" borderId="50" xfId="0" applyFont="1" applyFill="1" applyBorder="1" applyAlignment="1">
      <alignment horizontal="center" vertical="center" wrapText="1"/>
    </xf>
    <xf numFmtId="0" fontId="31" fillId="37" borderId="32" xfId="0" applyFont="1" applyFill="1" applyBorder="1" applyAlignment="1">
      <alignment/>
    </xf>
    <xf numFmtId="0" fontId="31" fillId="37" borderId="54" xfId="0" applyFont="1" applyFill="1" applyBorder="1" applyAlignment="1">
      <alignment/>
    </xf>
    <xf numFmtId="212" fontId="3" fillId="37" borderId="0" xfId="0" applyNumberFormat="1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212" fontId="5" fillId="37" borderId="0" xfId="0" applyNumberFormat="1" applyFont="1" applyFill="1" applyBorder="1" applyAlignment="1" applyProtection="1">
      <alignment vertical="center"/>
      <protection/>
    </xf>
    <xf numFmtId="0" fontId="29" fillId="37" borderId="0" xfId="0" applyFont="1" applyFill="1" applyAlignment="1">
      <alignment vertical="center"/>
    </xf>
    <xf numFmtId="212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49" fontId="3" fillId="37" borderId="61" xfId="0" applyNumberFormat="1" applyFont="1" applyFill="1" applyBorder="1" applyAlignment="1">
      <alignment horizontal="center" vertical="center" wrapText="1"/>
    </xf>
    <xf numFmtId="0" fontId="3" fillId="37" borderId="62" xfId="0" applyFont="1" applyFill="1" applyBorder="1" applyAlignment="1">
      <alignment horizontal="left" vertical="center" wrapText="1"/>
    </xf>
    <xf numFmtId="0" fontId="3" fillId="37" borderId="63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211" fontId="3" fillId="37" borderId="65" xfId="0" applyNumberFormat="1" applyFont="1" applyFill="1" applyBorder="1" applyAlignment="1" applyProtection="1">
      <alignment horizontal="center" vertical="center"/>
      <protection/>
    </xf>
    <xf numFmtId="205" fontId="3" fillId="37" borderId="12" xfId="0" applyNumberFormat="1" applyFont="1" applyFill="1" applyBorder="1" applyAlignment="1" applyProtection="1">
      <alignment horizontal="center" vertical="center"/>
      <protection/>
    </xf>
    <xf numFmtId="212" fontId="3" fillId="37" borderId="17" xfId="0" applyNumberFormat="1" applyFont="1" applyFill="1" applyBorder="1" applyAlignment="1" applyProtection="1">
      <alignment horizontal="center" vertical="center"/>
      <protection/>
    </xf>
    <xf numFmtId="212" fontId="3" fillId="37" borderId="14" xfId="0" applyNumberFormat="1" applyFont="1" applyFill="1" applyBorder="1" applyAlignment="1" applyProtection="1">
      <alignment horizontal="center" vertical="center"/>
      <protection/>
    </xf>
    <xf numFmtId="212" fontId="3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66" xfId="0" applyFont="1" applyFill="1" applyBorder="1" applyAlignment="1">
      <alignment horizontal="center" vertical="center" wrapText="1"/>
    </xf>
    <xf numFmtId="212" fontId="3" fillId="37" borderId="47" xfId="0" applyNumberFormat="1" applyFont="1" applyFill="1" applyBorder="1" applyAlignment="1" applyProtection="1">
      <alignment vertical="center"/>
      <protection/>
    </xf>
    <xf numFmtId="212" fontId="3" fillId="37" borderId="0" xfId="0" applyNumberFormat="1" applyFont="1" applyFill="1" applyBorder="1" applyAlignment="1" applyProtection="1">
      <alignment horizontal="left" vertical="center" wrapText="1"/>
      <protection/>
    </xf>
    <xf numFmtId="0" fontId="3" fillId="37" borderId="67" xfId="0" applyFont="1" applyFill="1" applyBorder="1" applyAlignment="1">
      <alignment horizontal="center" vertical="center" wrapText="1"/>
    </xf>
    <xf numFmtId="0" fontId="3" fillId="37" borderId="68" xfId="0" applyFont="1" applyFill="1" applyBorder="1" applyAlignment="1">
      <alignment horizontal="center" vertical="center" wrapText="1"/>
    </xf>
    <xf numFmtId="211" fontId="3" fillId="37" borderId="69" xfId="0" applyNumberFormat="1" applyFont="1" applyFill="1" applyBorder="1" applyAlignment="1" applyProtection="1">
      <alignment horizontal="center" vertical="center"/>
      <protection/>
    </xf>
    <xf numFmtId="205" fontId="3" fillId="37" borderId="70" xfId="0" applyNumberFormat="1" applyFont="1" applyFill="1" applyBorder="1" applyAlignment="1" applyProtection="1">
      <alignment horizontal="center" vertical="center"/>
      <protection/>
    </xf>
    <xf numFmtId="212" fontId="3" fillId="37" borderId="59" xfId="0" applyNumberFormat="1" applyFont="1" applyFill="1" applyBorder="1" applyAlignment="1">
      <alignment horizontal="center" vertical="center" wrapText="1"/>
    </xf>
    <xf numFmtId="1" fontId="3" fillId="37" borderId="71" xfId="0" applyNumberFormat="1" applyFont="1" applyFill="1" applyBorder="1" applyAlignment="1" applyProtection="1">
      <alignment horizontal="center" vertical="center"/>
      <protection/>
    </xf>
    <xf numFmtId="1" fontId="3" fillId="37" borderId="59" xfId="0" applyNumberFormat="1" applyFont="1" applyFill="1" applyBorder="1" applyAlignment="1" applyProtection="1">
      <alignment horizontal="center" vertical="center"/>
      <protection/>
    </xf>
    <xf numFmtId="0" fontId="3" fillId="37" borderId="72" xfId="0" applyFont="1" applyFill="1" applyBorder="1" applyAlignment="1">
      <alignment horizontal="center" vertical="center" wrapText="1"/>
    </xf>
    <xf numFmtId="0" fontId="3" fillId="37" borderId="73" xfId="0" applyFont="1" applyFill="1" applyBorder="1" applyAlignment="1">
      <alignment horizontal="left" vertical="center" wrapText="1"/>
    </xf>
    <xf numFmtId="0" fontId="3" fillId="37" borderId="74" xfId="0" applyFont="1" applyFill="1" applyBorder="1" applyAlignment="1">
      <alignment horizontal="center" vertical="center" wrapText="1"/>
    </xf>
    <xf numFmtId="0" fontId="3" fillId="37" borderId="71" xfId="0" applyFont="1" applyFill="1" applyBorder="1" applyAlignment="1">
      <alignment horizontal="center" vertical="center" wrapText="1"/>
    </xf>
    <xf numFmtId="205" fontId="3" fillId="37" borderId="0" xfId="0" applyNumberFormat="1" applyFont="1" applyFill="1" applyBorder="1" applyAlignment="1" applyProtection="1">
      <alignment horizontal="center" vertical="center"/>
      <protection/>
    </xf>
    <xf numFmtId="212" fontId="3" fillId="37" borderId="29" xfId="0" applyNumberFormat="1" applyFont="1" applyFill="1" applyBorder="1" applyAlignment="1" applyProtection="1">
      <alignment horizontal="center" vertical="center"/>
      <protection/>
    </xf>
    <xf numFmtId="212" fontId="3" fillId="37" borderId="76" xfId="0" applyNumberFormat="1" applyFont="1" applyFill="1" applyBorder="1" applyAlignment="1">
      <alignment horizontal="center" vertical="center" wrapText="1"/>
    </xf>
    <xf numFmtId="1" fontId="3" fillId="37" borderId="75" xfId="0" applyNumberFormat="1" applyFont="1" applyFill="1" applyBorder="1" applyAlignment="1" applyProtection="1">
      <alignment horizontal="center" vertical="center"/>
      <protection/>
    </xf>
    <xf numFmtId="205" fontId="3" fillId="37" borderId="71" xfId="0" applyNumberFormat="1" applyFont="1" applyFill="1" applyBorder="1" applyAlignment="1" applyProtection="1">
      <alignment horizontal="center" vertical="center"/>
      <protection/>
    </xf>
    <xf numFmtId="49" fontId="5" fillId="37" borderId="77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left" vertical="center" wrapText="1"/>
    </xf>
    <xf numFmtId="0" fontId="5" fillId="37" borderId="14" xfId="0" applyNumberFormat="1" applyFont="1" applyFill="1" applyBorder="1" applyAlignment="1">
      <alignment horizontal="center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212" fontId="5" fillId="37" borderId="15" xfId="0" applyNumberFormat="1" applyFont="1" applyFill="1" applyBorder="1" applyAlignment="1" applyProtection="1">
      <alignment horizontal="center" vertical="center" wrapText="1"/>
      <protection/>
    </xf>
    <xf numFmtId="205" fontId="5" fillId="37" borderId="12" xfId="0" applyNumberFormat="1" applyFont="1" applyFill="1" applyBorder="1" applyAlignment="1" applyProtection="1">
      <alignment horizontal="center" vertical="center"/>
      <protection/>
    </xf>
    <xf numFmtId="212" fontId="5" fillId="37" borderId="15" xfId="0" applyNumberFormat="1" applyFont="1" applyFill="1" applyBorder="1" applyAlignment="1" applyProtection="1">
      <alignment horizontal="center" vertical="center"/>
      <protection/>
    </xf>
    <xf numFmtId="49" fontId="5" fillId="37" borderId="0" xfId="0" applyNumberFormat="1" applyFont="1" applyFill="1" applyBorder="1" applyAlignment="1">
      <alignment horizontal="center" vertical="center" wrapText="1"/>
    </xf>
    <xf numFmtId="212" fontId="5" fillId="37" borderId="15" xfId="0" applyNumberFormat="1" applyFont="1" applyFill="1" applyBorder="1" applyAlignment="1" applyProtection="1">
      <alignment vertical="center"/>
      <protection/>
    </xf>
    <xf numFmtId="212" fontId="5" fillId="37" borderId="13" xfId="0" applyNumberFormat="1" applyFont="1" applyFill="1" applyBorder="1" applyAlignment="1" applyProtection="1">
      <alignment horizontal="center" vertical="center"/>
      <protection/>
    </xf>
    <xf numFmtId="49" fontId="3" fillId="37" borderId="0" xfId="0" applyNumberFormat="1" applyFont="1" applyFill="1" applyBorder="1" applyAlignment="1">
      <alignment horizontal="center" vertical="center" wrapText="1"/>
    </xf>
    <xf numFmtId="212" fontId="3" fillId="37" borderId="36" xfId="0" applyNumberFormat="1" applyFont="1" applyFill="1" applyBorder="1" applyAlignment="1" applyProtection="1">
      <alignment vertical="center"/>
      <protection/>
    </xf>
    <xf numFmtId="0" fontId="3" fillId="37" borderId="13" xfId="0" applyFont="1" applyFill="1" applyBorder="1" applyAlignment="1">
      <alignment horizontal="center" vertical="center" wrapText="1"/>
    </xf>
    <xf numFmtId="205" fontId="3" fillId="37" borderId="27" xfId="0" applyNumberFormat="1" applyFont="1" applyFill="1" applyBorder="1" applyAlignment="1" applyProtection="1">
      <alignment horizontal="center" vertical="center"/>
      <protection/>
    </xf>
    <xf numFmtId="212" fontId="3" fillId="37" borderId="13" xfId="0" applyNumberFormat="1" applyFont="1" applyFill="1" applyBorder="1" applyAlignment="1" applyProtection="1">
      <alignment horizontal="center" vertical="center"/>
      <protection/>
    </xf>
    <xf numFmtId="212" fontId="3" fillId="37" borderId="14" xfId="0" applyNumberFormat="1" applyFont="1" applyFill="1" applyBorder="1" applyAlignment="1">
      <alignment horizontal="center" vertical="center" wrapText="1"/>
    </xf>
    <xf numFmtId="205" fontId="3" fillId="37" borderId="14" xfId="0" applyNumberFormat="1" applyFont="1" applyFill="1" applyBorder="1" applyAlignment="1" applyProtection="1">
      <alignment horizontal="center" vertical="center"/>
      <protection/>
    </xf>
    <xf numFmtId="212" fontId="3" fillId="37" borderId="15" xfId="0" applyNumberFormat="1" applyFont="1" applyFill="1" applyBorder="1" applyAlignment="1" applyProtection="1">
      <alignment vertical="center" wrapText="1"/>
      <protection/>
    </xf>
    <xf numFmtId="49" fontId="5" fillId="37" borderId="45" xfId="0" applyNumberFormat="1" applyFont="1" applyFill="1" applyBorder="1" applyAlignment="1">
      <alignment horizontal="center" vertical="center" wrapText="1"/>
    </xf>
    <xf numFmtId="212" fontId="5" fillId="37" borderId="46" xfId="0" applyNumberFormat="1" applyFont="1" applyFill="1" applyBorder="1" applyAlignment="1" applyProtection="1">
      <alignment vertical="center" wrapText="1"/>
      <protection/>
    </xf>
    <xf numFmtId="0" fontId="5" fillId="37" borderId="78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vertical="center" wrapText="1"/>
    </xf>
    <xf numFmtId="0" fontId="5" fillId="37" borderId="46" xfId="0" applyFont="1" applyFill="1" applyBorder="1" applyAlignment="1">
      <alignment vertical="center" wrapText="1"/>
    </xf>
    <xf numFmtId="0" fontId="5" fillId="37" borderId="44" xfId="0" applyFont="1" applyFill="1" applyBorder="1" applyAlignment="1">
      <alignment horizontal="center" vertical="center" wrapText="1"/>
    </xf>
    <xf numFmtId="0" fontId="5" fillId="37" borderId="79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80" xfId="0" applyFont="1" applyFill="1" applyBorder="1" applyAlignment="1">
      <alignment vertical="center" wrapText="1"/>
    </xf>
    <xf numFmtId="212" fontId="5" fillId="37" borderId="22" xfId="0" applyNumberFormat="1" applyFont="1" applyFill="1" applyBorder="1" applyAlignment="1" applyProtection="1">
      <alignment vertical="center"/>
      <protection/>
    </xf>
    <xf numFmtId="0" fontId="33" fillId="37" borderId="13" xfId="0" applyFont="1" applyFill="1" applyBorder="1" applyAlignment="1">
      <alignment horizontal="center" vertical="center" wrapText="1"/>
    </xf>
    <xf numFmtId="0" fontId="29" fillId="37" borderId="14" xfId="0" applyFont="1" applyFill="1" applyBorder="1" applyAlignment="1">
      <alignment horizontal="center" vertical="center" wrapText="1"/>
    </xf>
    <xf numFmtId="0" fontId="29" fillId="37" borderId="15" xfId="0" applyFont="1" applyFill="1" applyBorder="1" applyAlignment="1">
      <alignment horizontal="center" vertical="center" wrapText="1"/>
    </xf>
    <xf numFmtId="0" fontId="5" fillId="37" borderId="82" xfId="0" applyFont="1" applyFill="1" applyBorder="1" applyAlignment="1">
      <alignment wrapText="1"/>
    </xf>
    <xf numFmtId="211" fontId="5" fillId="37" borderId="69" xfId="0" applyNumberFormat="1" applyFont="1" applyFill="1" applyBorder="1" applyAlignment="1" applyProtection="1">
      <alignment horizontal="center" vertical="center"/>
      <protection/>
    </xf>
    <xf numFmtId="205" fontId="5" fillId="37" borderId="83" xfId="0" applyNumberFormat="1" applyFont="1" applyFill="1" applyBorder="1" applyAlignment="1" applyProtection="1">
      <alignment horizontal="center" vertical="center"/>
      <protection/>
    </xf>
    <xf numFmtId="212" fontId="5" fillId="37" borderId="84" xfId="0" applyNumberFormat="1" applyFont="1" applyFill="1" applyBorder="1" applyAlignment="1">
      <alignment horizontal="center" vertical="center" wrapText="1"/>
    </xf>
    <xf numFmtId="0" fontId="5" fillId="37" borderId="85" xfId="0" applyFont="1" applyFill="1" applyBorder="1" applyAlignment="1">
      <alignment horizontal="center" vertical="center" wrapText="1"/>
    </xf>
    <xf numFmtId="0" fontId="5" fillId="37" borderId="86" xfId="0" applyFont="1" applyFill="1" applyBorder="1" applyAlignment="1">
      <alignment horizontal="left" vertical="center" wrapText="1"/>
    </xf>
    <xf numFmtId="49" fontId="27" fillId="37" borderId="17" xfId="0" applyNumberFormat="1" applyFont="1" applyFill="1" applyBorder="1" applyAlignment="1" applyProtection="1">
      <alignment horizontal="center" vertical="center" wrapText="1"/>
      <protection/>
    </xf>
    <xf numFmtId="49" fontId="5" fillId="37" borderId="10" xfId="0" applyNumberFormat="1" applyFont="1" applyFill="1" applyBorder="1" applyAlignment="1" applyProtection="1">
      <alignment horizontal="center" vertical="center" wrapText="1"/>
      <protection/>
    </xf>
    <xf numFmtId="49" fontId="5" fillId="37" borderId="14" xfId="0" applyNumberFormat="1" applyFont="1" applyFill="1" applyBorder="1" applyAlignment="1" applyProtection="1">
      <alignment horizontal="center" vertical="center" wrapText="1"/>
      <protection/>
    </xf>
    <xf numFmtId="49" fontId="27" fillId="37" borderId="15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63" xfId="0" applyFont="1" applyFill="1" applyBorder="1" applyAlignment="1">
      <alignment horizontal="center" vertical="center" wrapText="1"/>
    </xf>
    <xf numFmtId="212" fontId="5" fillId="37" borderId="87" xfId="0" applyNumberFormat="1" applyFont="1" applyFill="1" applyBorder="1" applyAlignment="1">
      <alignment horizontal="center" vertical="center" wrapText="1"/>
    </xf>
    <xf numFmtId="0" fontId="3" fillId="37" borderId="88" xfId="0" applyFont="1" applyFill="1" applyBorder="1" applyAlignment="1">
      <alignment horizontal="left" vertical="center" wrapText="1"/>
    </xf>
    <xf numFmtId="49" fontId="27" fillId="37" borderId="29" xfId="0" applyNumberFormat="1" applyFont="1" applyFill="1" applyBorder="1" applyAlignment="1" applyProtection="1">
      <alignment horizontal="center" vertical="center" wrapText="1"/>
      <protection/>
    </xf>
    <xf numFmtId="49" fontId="3" fillId="37" borderId="11" xfId="0" applyNumberFormat="1" applyFont="1" applyFill="1" applyBorder="1" applyAlignment="1" applyProtection="1">
      <alignment horizontal="center" vertical="center" wrapText="1"/>
      <protection/>
    </xf>
    <xf numFmtId="49" fontId="27" fillId="37" borderId="26" xfId="0" applyNumberFormat="1" applyFont="1" applyFill="1" applyBorder="1" applyAlignment="1" applyProtection="1">
      <alignment horizontal="center" vertical="center" wrapText="1"/>
      <protection/>
    </xf>
    <xf numFmtId="0" fontId="3" fillId="37" borderId="89" xfId="0" applyNumberFormat="1" applyFont="1" applyFill="1" applyBorder="1" applyAlignment="1" applyProtection="1">
      <alignment horizontal="center" vertical="center" wrapText="1"/>
      <protection/>
    </xf>
    <xf numFmtId="212" fontId="3" fillId="37" borderId="11" xfId="0" applyNumberFormat="1" applyFont="1" applyFill="1" applyBorder="1" applyAlignment="1">
      <alignment horizontal="center" vertical="center" wrapText="1"/>
    </xf>
    <xf numFmtId="0" fontId="5" fillId="37" borderId="11" xfId="0" applyNumberFormat="1" applyFont="1" applyFill="1" applyBorder="1" applyAlignment="1">
      <alignment horizontal="center" vertical="center" wrapText="1"/>
    </xf>
    <xf numFmtId="212" fontId="3" fillId="37" borderId="85" xfId="0" applyNumberFormat="1" applyFont="1" applyFill="1" applyBorder="1" applyAlignment="1">
      <alignment horizontal="center" vertical="center" wrapText="1"/>
    </xf>
    <xf numFmtId="49" fontId="3" fillId="37" borderId="90" xfId="0" applyNumberFormat="1" applyFont="1" applyFill="1" applyBorder="1" applyAlignment="1">
      <alignment horizontal="center" vertical="center" wrapText="1"/>
    </xf>
    <xf numFmtId="0" fontId="3" fillId="37" borderId="91" xfId="0" applyFont="1" applyFill="1" applyBorder="1" applyAlignment="1">
      <alignment horizontal="left" vertical="center" wrapText="1"/>
    </xf>
    <xf numFmtId="49" fontId="27" fillId="37" borderId="92" xfId="0" applyNumberFormat="1" applyFont="1" applyFill="1" applyBorder="1" applyAlignment="1" applyProtection="1">
      <alignment horizontal="center" vertical="center" wrapText="1"/>
      <protection/>
    </xf>
    <xf numFmtId="49" fontId="3" fillId="37" borderId="14" xfId="0" applyNumberFormat="1" applyFont="1" applyFill="1" applyBorder="1" applyAlignment="1" applyProtection="1">
      <alignment horizontal="center" vertical="center" wrapText="1"/>
      <protection/>
    </xf>
    <xf numFmtId="0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93" xfId="0" applyFont="1" applyFill="1" applyBorder="1" applyAlignment="1">
      <alignment horizontal="center" vertical="center" wrapText="1"/>
    </xf>
    <xf numFmtId="212" fontId="3" fillId="37" borderId="94" xfId="0" applyNumberFormat="1" applyFont="1" applyFill="1" applyBorder="1" applyAlignment="1">
      <alignment horizontal="center" vertical="center" wrapText="1"/>
    </xf>
    <xf numFmtId="212" fontId="3" fillId="37" borderId="80" xfId="0" applyNumberFormat="1" applyFont="1" applyFill="1" applyBorder="1" applyAlignment="1" applyProtection="1">
      <alignment vertical="center"/>
      <protection/>
    </xf>
    <xf numFmtId="49" fontId="3" fillId="37" borderId="95" xfId="0" applyNumberFormat="1" applyFont="1" applyFill="1" applyBorder="1" applyAlignment="1">
      <alignment horizontal="center" vertical="center" wrapText="1"/>
    </xf>
    <xf numFmtId="49" fontId="27" fillId="37" borderId="96" xfId="0" applyNumberFormat="1" applyFont="1" applyFill="1" applyBorder="1" applyAlignment="1" applyProtection="1">
      <alignment horizontal="center" vertical="center" wrapText="1"/>
      <protection/>
    </xf>
    <xf numFmtId="49" fontId="3" fillId="37" borderId="97" xfId="0" applyNumberFormat="1" applyFont="1" applyFill="1" applyBorder="1" applyAlignment="1" applyProtection="1">
      <alignment horizontal="center" vertical="center" wrapText="1"/>
      <protection/>
    </xf>
    <xf numFmtId="49" fontId="27" fillId="37" borderId="98" xfId="0" applyNumberFormat="1" applyFont="1" applyFill="1" applyBorder="1" applyAlignment="1" applyProtection="1">
      <alignment horizontal="center" vertical="center" wrapText="1"/>
      <protection/>
    </xf>
    <xf numFmtId="0" fontId="3" fillId="37" borderId="43" xfId="0" applyNumberFormat="1" applyFont="1" applyFill="1" applyBorder="1" applyAlignment="1" applyProtection="1">
      <alignment horizontal="center" vertical="center" wrapText="1"/>
      <protection/>
    </xf>
    <xf numFmtId="212" fontId="3" fillId="37" borderId="99" xfId="0" applyNumberFormat="1" applyFont="1" applyFill="1" applyBorder="1" applyAlignment="1">
      <alignment horizontal="center" vertical="center" wrapText="1"/>
    </xf>
    <xf numFmtId="0" fontId="5" fillId="37" borderId="99" xfId="0" applyNumberFormat="1" applyFont="1" applyFill="1" applyBorder="1" applyAlignment="1">
      <alignment horizontal="center" vertical="center" wrapText="1"/>
    </xf>
    <xf numFmtId="0" fontId="3" fillId="37" borderId="99" xfId="0" applyFont="1" applyFill="1" applyBorder="1" applyAlignment="1">
      <alignment horizontal="center" vertical="center" wrapText="1"/>
    </xf>
    <xf numFmtId="212" fontId="3" fillId="37" borderId="0" xfId="0" applyNumberFormat="1" applyFont="1" applyFill="1" applyBorder="1" applyAlignment="1">
      <alignment horizontal="center" vertical="center" wrapText="1"/>
    </xf>
    <xf numFmtId="0" fontId="3" fillId="37" borderId="96" xfId="0" applyFont="1" applyFill="1" applyBorder="1" applyAlignment="1">
      <alignment horizontal="center" vertical="center" wrapText="1"/>
    </xf>
    <xf numFmtId="212" fontId="3" fillId="37" borderId="55" xfId="0" applyNumberFormat="1" applyFont="1" applyFill="1" applyBorder="1" applyAlignment="1" applyProtection="1">
      <alignment vertical="center"/>
      <protection/>
    </xf>
    <xf numFmtId="49" fontId="5" fillId="37" borderId="35" xfId="0" applyNumberFormat="1" applyFont="1" applyFill="1" applyBorder="1" applyAlignment="1" applyProtection="1">
      <alignment horizontal="center" vertical="center"/>
      <protection/>
    </xf>
    <xf numFmtId="0" fontId="3" fillId="37" borderId="52" xfId="0" applyNumberFormat="1" applyFont="1" applyFill="1" applyBorder="1" applyAlignment="1">
      <alignment horizontal="left" vertical="center" wrapText="1"/>
    </xf>
    <xf numFmtId="205" fontId="3" fillId="37" borderId="25" xfId="0" applyNumberFormat="1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>
      <alignment horizontal="center" vertical="center" wrapText="1"/>
    </xf>
    <xf numFmtId="2" fontId="3" fillId="37" borderId="33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center" vertical="center"/>
    </xf>
    <xf numFmtId="1" fontId="3" fillId="37" borderId="13" xfId="0" applyNumberFormat="1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>
      <alignment horizontal="left" vertical="center" wrapText="1"/>
    </xf>
    <xf numFmtId="0" fontId="3" fillId="37" borderId="34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205" fontId="3" fillId="37" borderId="37" xfId="0" applyNumberFormat="1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205" fontId="5" fillId="37" borderId="17" xfId="0" applyNumberFormat="1" applyFont="1" applyFill="1" applyBorder="1" applyAlignment="1" applyProtection="1">
      <alignment horizontal="center" vertical="center"/>
      <protection/>
    </xf>
    <xf numFmtId="205" fontId="5" fillId="37" borderId="14" xfId="0" applyNumberFormat="1" applyFont="1" applyFill="1" applyBorder="1" applyAlignment="1" applyProtection="1">
      <alignment horizontal="center" vertical="center"/>
      <protection/>
    </xf>
    <xf numFmtId="205" fontId="5" fillId="37" borderId="15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 applyProtection="1">
      <alignment horizontal="center" vertical="center"/>
      <protection/>
    </xf>
    <xf numFmtId="1" fontId="5" fillId="37" borderId="14" xfId="0" applyNumberFormat="1" applyFont="1" applyFill="1" applyBorder="1" applyAlignment="1" applyProtection="1">
      <alignment horizontal="center" vertical="center"/>
      <protection/>
    </xf>
    <xf numFmtId="2" fontId="3" fillId="37" borderId="10" xfId="0" applyNumberFormat="1" applyFont="1" applyFill="1" applyBorder="1" applyAlignment="1" applyProtection="1">
      <alignment vertical="center"/>
      <protection/>
    </xf>
    <xf numFmtId="205" fontId="3" fillId="37" borderId="17" xfId="0" applyNumberFormat="1" applyFont="1" applyFill="1" applyBorder="1" applyAlignment="1">
      <alignment horizontal="center" vertical="center" wrapText="1"/>
    </xf>
    <xf numFmtId="205" fontId="28" fillId="37" borderId="14" xfId="0" applyNumberFormat="1" applyFont="1" applyFill="1" applyBorder="1" applyAlignment="1" applyProtection="1">
      <alignment horizontal="center" vertical="center"/>
      <protection/>
    </xf>
    <xf numFmtId="49" fontId="5" fillId="37" borderId="97" xfId="0" applyNumberFormat="1" applyFont="1" applyFill="1" applyBorder="1" applyAlignment="1" applyProtection="1">
      <alignment horizontal="center" vertical="center"/>
      <protection/>
    </xf>
    <xf numFmtId="0" fontId="3" fillId="37" borderId="30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vertical="center"/>
    </xf>
    <xf numFmtId="0" fontId="24" fillId="37" borderId="11" xfId="0" applyFont="1" applyFill="1" applyBorder="1" applyAlignment="1">
      <alignment vertical="center"/>
    </xf>
    <xf numFmtId="0" fontId="3" fillId="37" borderId="26" xfId="0" applyFont="1" applyFill="1" applyBorder="1" applyAlignment="1">
      <alignment horizontal="center" vertical="center"/>
    </xf>
    <xf numFmtId="205" fontId="3" fillId="37" borderId="28" xfId="0" applyNumberFormat="1" applyFont="1" applyFill="1" applyBorder="1" applyAlignment="1" applyProtection="1">
      <alignment horizontal="center" vertical="center"/>
      <protection/>
    </xf>
    <xf numFmtId="205" fontId="3" fillId="37" borderId="29" xfId="0" applyNumberFormat="1" applyFont="1" applyFill="1" applyBorder="1" applyAlignment="1">
      <alignment horizontal="center" vertical="center" wrapText="1"/>
    </xf>
    <xf numFmtId="1" fontId="3" fillId="37" borderId="106" xfId="0" applyNumberFormat="1" applyFont="1" applyFill="1" applyBorder="1" applyAlignment="1" applyProtection="1">
      <alignment horizontal="center" vertical="center"/>
      <protection/>
    </xf>
    <xf numFmtId="1" fontId="3" fillId="37" borderId="11" xfId="0" applyNumberFormat="1" applyFont="1" applyFill="1" applyBorder="1" applyAlignment="1" applyProtection="1">
      <alignment horizontal="center" vertical="center"/>
      <protection/>
    </xf>
    <xf numFmtId="1" fontId="3" fillId="37" borderId="30" xfId="0" applyNumberFormat="1" applyFont="1" applyFill="1" applyBorder="1" applyAlignment="1" applyProtection="1">
      <alignment horizontal="center" vertical="center"/>
      <protection/>
    </xf>
    <xf numFmtId="0" fontId="3" fillId="37" borderId="38" xfId="0" applyFont="1" applyFill="1" applyBorder="1" applyAlignment="1">
      <alignment horizontal="left" vertical="center" wrapText="1"/>
    </xf>
    <xf numFmtId="1" fontId="3" fillId="37" borderId="35" xfId="0" applyNumberFormat="1" applyFont="1" applyFill="1" applyBorder="1" applyAlignment="1">
      <alignment horizontal="center" vertical="center" wrapText="1"/>
    </xf>
    <xf numFmtId="0" fontId="3" fillId="37" borderId="35" xfId="0" applyNumberFormat="1" applyFont="1" applyFill="1" applyBorder="1" applyAlignment="1">
      <alignment horizontal="center" vertical="center"/>
    </xf>
    <xf numFmtId="49" fontId="3" fillId="37" borderId="35" xfId="0" applyNumberFormat="1" applyFont="1" applyFill="1" applyBorder="1" applyAlignment="1">
      <alignment horizontal="left" vertical="center" wrapText="1"/>
    </xf>
    <xf numFmtId="0" fontId="3" fillId="37" borderId="35" xfId="0" applyFont="1" applyFill="1" applyBorder="1" applyAlignment="1">
      <alignment horizontal="center"/>
    </xf>
    <xf numFmtId="205" fontId="5" fillId="37" borderId="35" xfId="0" applyNumberFormat="1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49" fontId="3" fillId="37" borderId="35" xfId="0" applyNumberFormat="1" applyFont="1" applyFill="1" applyBorder="1" applyAlignment="1">
      <alignment horizontal="right" vertical="center" wrapText="1"/>
    </xf>
    <xf numFmtId="0" fontId="3" fillId="37" borderId="17" xfId="0" applyFont="1" applyFill="1" applyBorder="1" applyAlignment="1">
      <alignment horizontal="center" vertical="center"/>
    </xf>
    <xf numFmtId="49" fontId="5" fillId="37" borderId="96" xfId="0" applyNumberFormat="1" applyFont="1" applyFill="1" applyBorder="1" applyAlignment="1" applyProtection="1">
      <alignment horizontal="center" vertical="center"/>
      <protection/>
    </xf>
    <xf numFmtId="0" fontId="3" fillId="37" borderId="35" xfId="0" applyNumberFormat="1" applyFont="1" applyFill="1" applyBorder="1" applyAlignment="1">
      <alignment horizontal="left" vertical="center" wrapText="1"/>
    </xf>
    <xf numFmtId="205" fontId="3" fillId="37" borderId="35" xfId="0" applyNumberFormat="1" applyFont="1" applyFill="1" applyBorder="1" applyAlignment="1" applyProtection="1">
      <alignment horizontal="center" vertical="center"/>
      <protection/>
    </xf>
    <xf numFmtId="1" fontId="3" fillId="37" borderId="33" xfId="0" applyNumberFormat="1" applyFont="1" applyFill="1" applyBorder="1" applyAlignment="1">
      <alignment horizontal="center" vertical="center" wrapText="1"/>
    </xf>
    <xf numFmtId="1" fontId="3" fillId="37" borderId="38" xfId="0" applyNumberFormat="1" applyFont="1" applyFill="1" applyBorder="1" applyAlignment="1" applyProtection="1">
      <alignment horizontal="center" vertical="center"/>
      <protection/>
    </xf>
    <xf numFmtId="0" fontId="3" fillId="37" borderId="41" xfId="0" applyFont="1" applyFill="1" applyBorder="1" applyAlignment="1">
      <alignment horizontal="left" vertical="center" wrapText="1"/>
    </xf>
    <xf numFmtId="1" fontId="3" fillId="37" borderId="107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212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/>
    </xf>
    <xf numFmtId="0" fontId="31" fillId="0" borderId="0" xfId="0" applyFont="1" applyFill="1" applyAlignment="1">
      <alignment/>
    </xf>
    <xf numFmtId="212" fontId="5" fillId="0" borderId="14" xfId="0" applyNumberFormat="1" applyFont="1" applyFill="1" applyBorder="1" applyAlignment="1" applyProtection="1">
      <alignment vertical="center"/>
      <protection/>
    </xf>
    <xf numFmtId="49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212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205" fontId="1" fillId="0" borderId="14" xfId="0" applyNumberFormat="1" applyFont="1" applyFill="1" applyBorder="1" applyAlignment="1" applyProtection="1">
      <alignment horizontal="center" vertical="center"/>
      <protection/>
    </xf>
    <xf numFmtId="212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top" wrapText="1"/>
    </xf>
    <xf numFmtId="205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left" vertical="center" wrapText="1"/>
    </xf>
    <xf numFmtId="204" fontId="4" fillId="0" borderId="14" xfId="0" applyNumberFormat="1" applyFont="1" applyFill="1" applyBorder="1" applyAlignment="1" applyProtection="1">
      <alignment horizontal="center" vertical="center"/>
      <protection/>
    </xf>
    <xf numFmtId="205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/>
    </xf>
    <xf numFmtId="0" fontId="53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211" fontId="1" fillId="0" borderId="14" xfId="0" applyNumberFormat="1" applyFont="1" applyFill="1" applyBorder="1" applyAlignment="1" applyProtection="1">
      <alignment horizontal="center" vertical="center"/>
      <protection/>
    </xf>
    <xf numFmtId="212" fontId="1" fillId="0" borderId="14" xfId="0" applyNumberFormat="1" applyFont="1" applyFill="1" applyBorder="1" applyAlignment="1" applyProtection="1">
      <alignment horizontal="center" vertical="center"/>
      <protection/>
    </xf>
    <xf numFmtId="212" fontId="1" fillId="0" borderId="14" xfId="0" applyNumberFormat="1" applyFont="1" applyFill="1" applyBorder="1" applyAlignment="1" applyProtection="1">
      <alignment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211" fontId="4" fillId="0" borderId="14" xfId="0" applyNumberFormat="1" applyFont="1" applyFill="1" applyBorder="1" applyAlignment="1" applyProtection="1">
      <alignment horizontal="center" vertical="center"/>
      <protection/>
    </xf>
    <xf numFmtId="212" fontId="4" fillId="0" borderId="14" xfId="0" applyNumberFormat="1" applyFont="1" applyFill="1" applyBorder="1" applyAlignment="1">
      <alignment horizontal="center" vertical="center" wrapText="1"/>
    </xf>
    <xf numFmtId="212" fontId="4" fillId="0" borderId="14" xfId="0" applyNumberFormat="1" applyFont="1" applyFill="1" applyBorder="1" applyAlignment="1" applyProtection="1">
      <alignment vertical="center"/>
      <protection/>
    </xf>
    <xf numFmtId="212" fontId="4" fillId="0" borderId="0" xfId="0" applyNumberFormat="1" applyFont="1" applyFill="1" applyBorder="1" applyAlignment="1" applyProtection="1">
      <alignment vertical="center"/>
      <protection/>
    </xf>
    <xf numFmtId="49" fontId="5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212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53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212" fontId="4" fillId="0" borderId="14" xfId="0" applyNumberFormat="1" applyFont="1" applyFill="1" applyBorder="1" applyAlignment="1" applyProtection="1">
      <alignment horizontal="center" vertical="center" wrapText="1"/>
      <protection/>
    </xf>
    <xf numFmtId="212" fontId="4" fillId="0" borderId="14" xfId="0" applyNumberFormat="1" applyFont="1" applyFill="1" applyBorder="1" applyAlignment="1" applyProtection="1">
      <alignment horizontal="center" vertical="center"/>
      <protection/>
    </xf>
    <xf numFmtId="212" fontId="1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>
      <alignment wrapText="1"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205" fontId="1" fillId="34" borderId="14" xfId="0" applyNumberFormat="1" applyFont="1" applyFill="1" applyBorder="1" applyAlignment="1" applyProtection="1">
      <alignment horizontal="center" vertical="center"/>
      <protection/>
    </xf>
    <xf numFmtId="0" fontId="40" fillId="0" borderId="14" xfId="0" applyFont="1" applyFill="1" applyBorder="1" applyAlignment="1">
      <alignment horizontal="center" vertical="center" wrapText="1"/>
    </xf>
    <xf numFmtId="205" fontId="55" fillId="0" borderId="14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205" fontId="1" fillId="34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49" fontId="1" fillId="37" borderId="14" xfId="0" applyNumberFormat="1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vertical="center" wrapText="1"/>
    </xf>
    <xf numFmtId="212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/>
      <protection/>
    </xf>
    <xf numFmtId="0" fontId="1" fillId="37" borderId="14" xfId="0" applyNumberFormat="1" applyFont="1" applyFill="1" applyBorder="1" applyAlignment="1">
      <alignment horizontal="center" vertical="center" wrapText="1"/>
    </xf>
    <xf numFmtId="0" fontId="1" fillId="37" borderId="47" xfId="0" applyNumberFormat="1" applyFont="1" applyFill="1" applyBorder="1" applyAlignment="1">
      <alignment horizontal="center" vertical="center" wrapText="1"/>
    </xf>
    <xf numFmtId="0" fontId="1" fillId="37" borderId="27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49" fontId="1" fillId="37" borderId="14" xfId="0" applyNumberFormat="1" applyFont="1" applyFill="1" applyBorder="1" applyAlignment="1">
      <alignment horizontal="left" vertical="center" wrapText="1"/>
    </xf>
    <xf numFmtId="205" fontId="1" fillId="37" borderId="14" xfId="0" applyNumberFormat="1" applyFont="1" applyFill="1" applyBorder="1" applyAlignment="1" applyProtection="1">
      <alignment horizontal="center" vertical="center"/>
      <protection/>
    </xf>
    <xf numFmtId="212" fontId="1" fillId="37" borderId="14" xfId="0" applyNumberFormat="1" applyFont="1" applyFill="1" applyBorder="1" applyAlignment="1">
      <alignment horizontal="center" vertical="center" wrapText="1"/>
    </xf>
    <xf numFmtId="0" fontId="1" fillId="37" borderId="49" xfId="0" applyNumberFormat="1" applyFont="1" applyFill="1" applyBorder="1" applyAlignment="1">
      <alignment horizontal="center" vertical="center" wrapText="1"/>
    </xf>
    <xf numFmtId="49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Font="1" applyFill="1" applyBorder="1" applyAlignment="1">
      <alignment wrapText="1"/>
    </xf>
    <xf numFmtId="1" fontId="1" fillId="37" borderId="14" xfId="0" applyNumberFormat="1" applyFont="1" applyFill="1" applyBorder="1" applyAlignment="1">
      <alignment horizontal="center" vertical="center" wrapText="1"/>
    </xf>
    <xf numFmtId="205" fontId="1" fillId="37" borderId="14" xfId="0" applyNumberFormat="1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vertical="center" wrapText="1"/>
    </xf>
    <xf numFmtId="1" fontId="1" fillId="37" borderId="27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 applyProtection="1">
      <alignment horizontal="center" vertical="center"/>
      <protection/>
    </xf>
    <xf numFmtId="0" fontId="1" fillId="37" borderId="14" xfId="0" applyNumberFormat="1" applyFont="1" applyFill="1" applyBorder="1" applyAlignment="1">
      <alignment horizontal="left" vertical="center" wrapText="1"/>
    </xf>
    <xf numFmtId="212" fontId="1" fillId="37" borderId="14" xfId="0" applyNumberFormat="1" applyFont="1" applyFill="1" applyBorder="1" applyAlignment="1" applyProtection="1">
      <alignment vertical="center"/>
      <protection/>
    </xf>
    <xf numFmtId="1" fontId="1" fillId="37" borderId="14" xfId="0" applyNumberFormat="1" applyFont="1" applyFill="1" applyBorder="1" applyAlignment="1" applyProtection="1">
      <alignment horizontal="center" vertical="center"/>
      <protection/>
    </xf>
    <xf numFmtId="2" fontId="1" fillId="37" borderId="52" xfId="0" applyNumberFormat="1" applyFont="1" applyFill="1" applyBorder="1" applyAlignment="1">
      <alignment horizontal="center" vertical="center" wrapText="1"/>
    </xf>
    <xf numFmtId="0" fontId="40" fillId="37" borderId="25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vertical="center"/>
    </xf>
    <xf numFmtId="0" fontId="40" fillId="37" borderId="14" xfId="0" applyFont="1" applyFill="1" applyBorder="1" applyAlignment="1">
      <alignment vertical="center"/>
    </xf>
    <xf numFmtId="0" fontId="1" fillId="37" borderId="14" xfId="0" applyFont="1" applyFill="1" applyBorder="1" applyAlignment="1">
      <alignment horizontal="center" vertical="center"/>
    </xf>
    <xf numFmtId="1" fontId="1" fillId="37" borderId="89" xfId="0" applyNumberFormat="1" applyFont="1" applyFill="1" applyBorder="1" applyAlignment="1" applyProtection="1">
      <alignment horizontal="center" vertical="center"/>
      <protection/>
    </xf>
    <xf numFmtId="0" fontId="40" fillId="37" borderId="43" xfId="0" applyFont="1" applyFill="1" applyBorder="1" applyAlignment="1">
      <alignment horizontal="center" vertical="center" wrapText="1"/>
    </xf>
    <xf numFmtId="49" fontId="1" fillId="37" borderId="14" xfId="0" applyNumberFormat="1" applyFont="1" applyFill="1" applyBorder="1" applyAlignment="1">
      <alignment horizontal="right" vertical="center" wrapText="1"/>
    </xf>
    <xf numFmtId="0" fontId="1" fillId="37" borderId="14" xfId="0" applyFont="1" applyFill="1" applyBorder="1" applyAlignment="1">
      <alignment horizontal="center"/>
    </xf>
    <xf numFmtId="205" fontId="1" fillId="37" borderId="14" xfId="0" applyNumberFormat="1" applyFont="1" applyFill="1" applyBorder="1" applyAlignment="1">
      <alignment horizontal="center" vertical="center"/>
    </xf>
    <xf numFmtId="0" fontId="1" fillId="37" borderId="52" xfId="0" applyFont="1" applyFill="1" applyBorder="1" applyAlignment="1">
      <alignment horizontal="center" vertical="center"/>
    </xf>
    <xf numFmtId="0" fontId="40" fillId="37" borderId="27" xfId="0" applyFont="1" applyFill="1" applyBorder="1" applyAlignment="1">
      <alignment horizontal="center" vertical="center" wrapText="1"/>
    </xf>
    <xf numFmtId="1" fontId="1" fillId="37" borderId="52" xfId="0" applyNumberFormat="1" applyFont="1" applyFill="1" applyBorder="1" applyAlignment="1" applyProtection="1">
      <alignment horizontal="center" vertical="center"/>
      <protection/>
    </xf>
    <xf numFmtId="49" fontId="10" fillId="37" borderId="28" xfId="0" applyNumberFormat="1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vertical="center" wrapText="1"/>
    </xf>
    <xf numFmtId="0" fontId="10" fillId="37" borderId="29" xfId="0" applyFont="1" applyFill="1" applyBorder="1" applyAlignment="1">
      <alignment horizontal="center" vertical="center" wrapText="1"/>
    </xf>
    <xf numFmtId="49" fontId="10" fillId="37" borderId="11" xfId="0" applyNumberFormat="1" applyFont="1" applyFill="1" applyBorder="1" applyAlignment="1">
      <alignment horizontal="center" vertical="center" wrapText="1"/>
    </xf>
    <xf numFmtId="212" fontId="10" fillId="37" borderId="26" xfId="0" applyNumberFormat="1" applyFont="1" applyFill="1" applyBorder="1" applyAlignment="1" applyProtection="1">
      <alignment horizontal="center" vertical="center" wrapText="1"/>
      <protection/>
    </xf>
    <xf numFmtId="0" fontId="10" fillId="37" borderId="28" xfId="0" applyNumberFormat="1" applyFont="1" applyFill="1" applyBorder="1" applyAlignment="1" applyProtection="1">
      <alignment horizontal="center" vertical="center"/>
      <protection/>
    </xf>
    <xf numFmtId="0" fontId="10" fillId="37" borderId="29" xfId="0" applyNumberFormat="1" applyFont="1" applyFill="1" applyBorder="1" applyAlignment="1" applyProtection="1">
      <alignment horizontal="center" vertical="center"/>
      <protection/>
    </xf>
    <xf numFmtId="0" fontId="10" fillId="37" borderId="11" xfId="0" applyNumberFormat="1" applyFont="1" applyFill="1" applyBorder="1" applyAlignment="1" applyProtection="1">
      <alignment horizontal="center" vertical="center"/>
      <protection/>
    </xf>
    <xf numFmtId="0" fontId="10" fillId="37" borderId="11" xfId="0" applyNumberFormat="1" applyFont="1" applyFill="1" applyBorder="1" applyAlignment="1">
      <alignment horizontal="center" vertical="center" wrapText="1"/>
    </xf>
    <xf numFmtId="0" fontId="10" fillId="37" borderId="26" xfId="0" applyNumberFormat="1" applyFont="1" applyFill="1" applyBorder="1" applyAlignment="1">
      <alignment horizontal="center" vertical="center" wrapText="1"/>
    </xf>
    <xf numFmtId="0" fontId="10" fillId="37" borderId="29" xfId="0" applyNumberFormat="1" applyFont="1" applyFill="1" applyBorder="1" applyAlignment="1">
      <alignment horizontal="center" vertical="center" wrapText="1"/>
    </xf>
    <xf numFmtId="0" fontId="10" fillId="37" borderId="28" xfId="0" applyNumberFormat="1" applyFont="1" applyFill="1" applyBorder="1" applyAlignment="1">
      <alignment horizontal="center" vertical="center" wrapText="1"/>
    </xf>
    <xf numFmtId="0" fontId="21" fillId="37" borderId="0" xfId="0" applyFont="1" applyFill="1" applyAlignment="1">
      <alignment/>
    </xf>
    <xf numFmtId="0" fontId="21" fillId="37" borderId="14" xfId="0" applyFont="1" applyFill="1" applyBorder="1" applyAlignment="1">
      <alignment/>
    </xf>
    <xf numFmtId="0" fontId="21" fillId="0" borderId="0" xfId="0" applyFont="1" applyFill="1" applyAlignment="1">
      <alignment/>
    </xf>
    <xf numFmtId="0" fontId="9" fillId="37" borderId="21" xfId="0" applyFont="1" applyFill="1" applyBorder="1" applyAlignment="1">
      <alignment horizontal="center" vertical="center" wrapText="1"/>
    </xf>
    <xf numFmtId="49" fontId="10" fillId="37" borderId="21" xfId="0" applyNumberFormat="1" applyFont="1" applyFill="1" applyBorder="1" applyAlignment="1">
      <alignment horizontal="left" vertical="center" wrapText="1"/>
    </xf>
    <xf numFmtId="0" fontId="10" fillId="37" borderId="18" xfId="0" applyFont="1" applyFill="1" applyBorder="1" applyAlignment="1">
      <alignment horizontal="center" vertical="center" wrapText="1"/>
    </xf>
    <xf numFmtId="49" fontId="10" fillId="37" borderId="19" xfId="0" applyNumberFormat="1" applyFont="1" applyFill="1" applyBorder="1" applyAlignment="1">
      <alignment horizontal="center" vertical="center" wrapText="1"/>
    </xf>
    <xf numFmtId="212" fontId="10" fillId="37" borderId="24" xfId="0" applyNumberFormat="1" applyFont="1" applyFill="1" applyBorder="1" applyAlignment="1" applyProtection="1">
      <alignment horizontal="center" vertical="center" wrapText="1"/>
      <protection/>
    </xf>
    <xf numFmtId="205" fontId="10" fillId="37" borderId="21" xfId="0" applyNumberFormat="1" applyFont="1" applyFill="1" applyBorder="1" applyAlignment="1" applyProtection="1">
      <alignment horizontal="center" vertical="center"/>
      <protection/>
    </xf>
    <xf numFmtId="212" fontId="10" fillId="37" borderId="19" xfId="0" applyNumberFormat="1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19" xfId="0" applyNumberFormat="1" applyFont="1" applyFill="1" applyBorder="1" applyAlignment="1">
      <alignment horizontal="center" vertical="center" wrapText="1"/>
    </xf>
    <xf numFmtId="0" fontId="10" fillId="37" borderId="24" xfId="0" applyNumberFormat="1" applyFont="1" applyFill="1" applyBorder="1" applyAlignment="1">
      <alignment horizontal="center" vertical="center" wrapText="1"/>
    </xf>
    <xf numFmtId="0" fontId="10" fillId="37" borderId="21" xfId="0" applyNumberFormat="1" applyFont="1" applyFill="1" applyBorder="1" applyAlignment="1">
      <alignment horizontal="center" vertical="center" wrapText="1"/>
    </xf>
    <xf numFmtId="49" fontId="9" fillId="37" borderId="35" xfId="0" applyNumberFormat="1" applyFont="1" applyFill="1" applyBorder="1" applyAlignment="1" applyProtection="1">
      <alignment horizontal="center" vertical="center"/>
      <protection/>
    </xf>
    <xf numFmtId="0" fontId="10" fillId="37" borderId="12" xfId="0" applyFont="1" applyFill="1" applyBorder="1" applyAlignment="1">
      <alignment horizontal="left" vertical="center" wrapText="1"/>
    </xf>
    <xf numFmtId="0" fontId="10" fillId="37" borderId="34" xfId="0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center" vertical="center"/>
    </xf>
    <xf numFmtId="0" fontId="10" fillId="37" borderId="36" xfId="0" applyFont="1" applyFill="1" applyBorder="1" applyAlignment="1">
      <alignment horizontal="center" vertical="center"/>
    </xf>
    <xf numFmtId="205" fontId="10" fillId="37" borderId="37" xfId="0" applyNumberFormat="1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38" xfId="0" applyFont="1" applyFill="1" applyBorder="1" applyAlignment="1">
      <alignment horizontal="center" vertical="center"/>
    </xf>
    <xf numFmtId="0" fontId="10" fillId="37" borderId="33" xfId="0" applyFont="1" applyFill="1" applyBorder="1" applyAlignment="1">
      <alignment horizontal="center" vertical="center"/>
    </xf>
    <xf numFmtId="0" fontId="21" fillId="37" borderId="27" xfId="0" applyFont="1" applyFill="1" applyBorder="1" applyAlignment="1">
      <alignment horizontal="center" vertical="center" wrapText="1"/>
    </xf>
    <xf numFmtId="49" fontId="9" fillId="37" borderId="96" xfId="0" applyNumberFormat="1" applyFont="1" applyFill="1" applyBorder="1" applyAlignment="1" applyProtection="1">
      <alignment horizontal="center" vertical="center"/>
      <protection/>
    </xf>
    <xf numFmtId="49" fontId="10" fillId="37" borderId="97" xfId="0" applyNumberFormat="1" applyFont="1" applyFill="1" applyBorder="1" applyAlignment="1">
      <alignment horizontal="right" vertical="center" wrapText="1"/>
    </xf>
    <xf numFmtId="0" fontId="10" fillId="37" borderId="97" xfId="0" applyFont="1" applyFill="1" applyBorder="1" applyAlignment="1">
      <alignment horizontal="center"/>
    </xf>
    <xf numFmtId="205" fontId="10" fillId="37" borderId="97" xfId="0" applyNumberFormat="1" applyFont="1" applyFill="1" applyBorder="1" applyAlignment="1">
      <alignment horizontal="center" vertical="center"/>
    </xf>
    <xf numFmtId="0" fontId="10" fillId="37" borderId="97" xfId="0" applyFont="1" applyFill="1" applyBorder="1" applyAlignment="1">
      <alignment horizontal="center" vertical="center"/>
    </xf>
    <xf numFmtId="0" fontId="10" fillId="37" borderId="110" xfId="0" applyFont="1" applyFill="1" applyBorder="1" applyAlignment="1">
      <alignment horizontal="center" vertical="center"/>
    </xf>
    <xf numFmtId="0" fontId="10" fillId="37" borderId="96" xfId="0" applyFont="1" applyFill="1" applyBorder="1" applyAlignment="1">
      <alignment horizontal="center" vertical="center"/>
    </xf>
    <xf numFmtId="0" fontId="21" fillId="37" borderId="28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/>
    </xf>
    <xf numFmtId="49" fontId="9" fillId="37" borderId="14" xfId="0" applyNumberFormat="1" applyFont="1" applyFill="1" applyBorder="1" applyAlignment="1" applyProtection="1">
      <alignment horizontal="center" vertical="center"/>
      <protection/>
    </xf>
    <xf numFmtId="0" fontId="10" fillId="37" borderId="14" xfId="0" applyFont="1" applyFill="1" applyBorder="1" applyAlignment="1">
      <alignment horizontal="left" vertical="center" wrapText="1"/>
    </xf>
    <xf numFmtId="0" fontId="10" fillId="37" borderId="14" xfId="0" applyFont="1" applyFill="1" applyBorder="1" applyAlignment="1">
      <alignment/>
    </xf>
    <xf numFmtId="0" fontId="10" fillId="37" borderId="14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205" fontId="10" fillId="37" borderId="14" xfId="0" applyNumberFormat="1" applyFont="1" applyFill="1" applyBorder="1" applyAlignment="1">
      <alignment horizontal="center" vertical="center"/>
    </xf>
    <xf numFmtId="1" fontId="10" fillId="37" borderId="14" xfId="0" applyNumberFormat="1" applyFont="1" applyFill="1" applyBorder="1" applyAlignment="1" applyProtection="1">
      <alignment horizontal="center" vertical="center"/>
      <protection/>
    </xf>
    <xf numFmtId="0" fontId="21" fillId="37" borderId="14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2" fillId="32" borderId="0" xfId="0" applyFont="1" applyFill="1" applyAlignment="1">
      <alignment horizontal="left" wrapText="1"/>
    </xf>
    <xf numFmtId="0" fontId="35" fillId="32" borderId="0" xfId="0" applyFont="1" applyFill="1" applyAlignment="1">
      <alignment horizontal="left" wrapText="1"/>
    </xf>
    <xf numFmtId="0" fontId="35" fillId="32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06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30" xfId="53" applyFont="1" applyBorder="1" applyAlignment="1">
      <alignment horizontal="center" vertical="center" wrapText="1"/>
      <protection/>
    </xf>
    <xf numFmtId="0" fontId="21" fillId="0" borderId="89" xfId="0" applyFont="1" applyBorder="1" applyAlignment="1">
      <alignment horizontal="center" vertical="center" wrapText="1"/>
    </xf>
    <xf numFmtId="0" fontId="21" fillId="0" borderId="106" xfId="0" applyFont="1" applyBorder="1" applyAlignment="1">
      <alignment horizontal="center" vertical="center" wrapText="1"/>
    </xf>
    <xf numFmtId="0" fontId="21" fillId="0" borderId="1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9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2" fillId="0" borderId="30" xfId="53" applyFont="1" applyBorder="1" applyAlignment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4" fillId="0" borderId="30" xfId="53" applyFont="1" applyBorder="1" applyAlignment="1">
      <alignment horizontal="center" vertical="center" wrapText="1"/>
      <protection/>
    </xf>
    <xf numFmtId="0" fontId="40" fillId="0" borderId="89" xfId="0" applyFont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 wrapText="1"/>
    </xf>
    <xf numFmtId="0" fontId="40" fillId="0" borderId="1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99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9" fillId="0" borderId="30" xfId="53" applyNumberFormat="1" applyFont="1" applyBorder="1" applyAlignment="1">
      <alignment horizontal="center" vertical="center" wrapText="1"/>
      <protection/>
    </xf>
    <xf numFmtId="0" fontId="21" fillId="0" borderId="89" xfId="0" applyFont="1" applyBorder="1" applyAlignment="1">
      <alignment vertical="center" wrapText="1"/>
    </xf>
    <xf numFmtId="0" fontId="21" fillId="0" borderId="106" xfId="0" applyFont="1" applyBorder="1" applyAlignment="1">
      <alignment vertical="center" wrapText="1"/>
    </xf>
    <xf numFmtId="0" fontId="21" fillId="0" borderId="11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99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1" fillId="0" borderId="89" xfId="0" applyFont="1" applyBorder="1" applyAlignment="1">
      <alignment wrapText="1"/>
    </xf>
    <xf numFmtId="0" fontId="21" fillId="0" borderId="106" xfId="0" applyFont="1" applyBorder="1" applyAlignment="1">
      <alignment wrapText="1"/>
    </xf>
    <xf numFmtId="0" fontId="21" fillId="0" borderId="110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99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10" fillId="37" borderId="14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0" fillId="32" borderId="14" xfId="53" applyFont="1" applyFill="1" applyBorder="1" applyAlignment="1">
      <alignment horizontal="center" vertical="center" wrapText="1"/>
      <protection/>
    </xf>
    <xf numFmtId="0" fontId="10" fillId="32" borderId="14" xfId="0" applyFont="1" applyFill="1" applyBorder="1" applyAlignment="1">
      <alignment vertical="center" wrapText="1"/>
    </xf>
    <xf numFmtId="49" fontId="10" fillId="0" borderId="10" xfId="53" applyNumberFormat="1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>
      <alignment horizontal="center" vertical="center" wrapText="1"/>
    </xf>
    <xf numFmtId="0" fontId="10" fillId="0" borderId="14" xfId="53" applyFont="1" applyBorder="1" applyAlignment="1">
      <alignment horizontal="center" vertical="center" wrapText="1"/>
      <protection/>
    </xf>
    <xf numFmtId="0" fontId="10" fillId="0" borderId="30" xfId="53" applyFont="1" applyBorder="1" applyAlignment="1">
      <alignment horizontal="center" vertical="center" wrapText="1"/>
      <protection/>
    </xf>
    <xf numFmtId="0" fontId="10" fillId="0" borderId="89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wrapText="1"/>
    </xf>
    <xf numFmtId="0" fontId="21" fillId="32" borderId="14" xfId="0" applyFont="1" applyFill="1" applyBorder="1" applyAlignment="1">
      <alignment horizontal="center" wrapText="1"/>
    </xf>
    <xf numFmtId="0" fontId="10" fillId="32" borderId="14" xfId="0" applyFont="1" applyFill="1" applyBorder="1" applyAlignment="1">
      <alignment wrapText="1"/>
    </xf>
    <xf numFmtId="0" fontId="0" fillId="0" borderId="89" xfId="0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10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49" fontId="27" fillId="37" borderId="32" xfId="0" applyNumberFormat="1" applyFont="1" applyFill="1" applyBorder="1" applyAlignment="1">
      <alignment horizontal="center" vertical="center" wrapText="1"/>
    </xf>
    <xf numFmtId="0" fontId="0" fillId="37" borderId="54" xfId="0" applyFont="1" applyFill="1" applyBorder="1" applyAlignment="1">
      <alignment horizontal="center" vertical="center" wrapText="1"/>
    </xf>
    <xf numFmtId="0" fontId="0" fillId="37" borderId="49" xfId="0" applyFont="1" applyFill="1" applyBorder="1" applyAlignment="1">
      <alignment vertical="center" wrapText="1"/>
    </xf>
    <xf numFmtId="49" fontId="27" fillId="37" borderId="32" xfId="0" applyNumberFormat="1" applyFont="1" applyFill="1" applyBorder="1" applyAlignment="1" applyProtection="1">
      <alignment horizontal="center" vertical="center"/>
      <protection/>
    </xf>
    <xf numFmtId="49" fontId="27" fillId="37" borderId="49" xfId="0" applyNumberFormat="1" applyFont="1" applyFill="1" applyBorder="1" applyAlignment="1" applyProtection="1">
      <alignment horizontal="center" vertical="center"/>
      <protection/>
    </xf>
    <xf numFmtId="212" fontId="5" fillId="37" borderId="0" xfId="0" applyNumberFormat="1" applyFont="1" applyFill="1" applyBorder="1" applyAlignment="1" applyProtection="1">
      <alignment vertical="center"/>
      <protection/>
    </xf>
    <xf numFmtId="0" fontId="29" fillId="37" borderId="0" xfId="0" applyFont="1" applyFill="1" applyAlignment="1">
      <alignment vertical="center"/>
    </xf>
    <xf numFmtId="0" fontId="32" fillId="37" borderId="72" xfId="0" applyFont="1" applyFill="1" applyBorder="1" applyAlignment="1" applyProtection="1">
      <alignment horizontal="right" vertical="center" wrapText="1"/>
      <protection/>
    </xf>
    <xf numFmtId="0" fontId="32" fillId="37" borderId="70" xfId="0" applyFont="1" applyFill="1" applyBorder="1" applyAlignment="1" applyProtection="1">
      <alignment horizontal="right" vertical="center" wrapText="1"/>
      <protection/>
    </xf>
    <xf numFmtId="0" fontId="32" fillId="37" borderId="128" xfId="0" applyFont="1" applyFill="1" applyBorder="1" applyAlignment="1" applyProtection="1">
      <alignment horizontal="right" vertical="center" wrapText="1"/>
      <protection/>
    </xf>
    <xf numFmtId="0" fontId="32" fillId="37" borderId="83" xfId="0" applyFont="1" applyFill="1" applyBorder="1" applyAlignment="1" applyProtection="1">
      <alignment horizontal="right" vertical="center" wrapText="1"/>
      <protection/>
    </xf>
    <xf numFmtId="0" fontId="32" fillId="37" borderId="129" xfId="0" applyFont="1" applyFill="1" applyBorder="1" applyAlignment="1" applyProtection="1">
      <alignment horizontal="right" vertical="center" wrapText="1"/>
      <protection/>
    </xf>
    <xf numFmtId="0" fontId="32" fillId="37" borderId="130" xfId="0" applyFont="1" applyFill="1" applyBorder="1" applyAlignment="1" applyProtection="1">
      <alignment horizontal="right" vertical="center" wrapText="1"/>
      <protection/>
    </xf>
    <xf numFmtId="0" fontId="5" fillId="37" borderId="54" xfId="0" applyFont="1" applyFill="1" applyBorder="1" applyAlignment="1">
      <alignment horizontal="right"/>
    </xf>
    <xf numFmtId="0" fontId="33" fillId="37" borderId="54" xfId="0" applyFont="1" applyFill="1" applyBorder="1" applyAlignment="1">
      <alignment horizontal="right"/>
    </xf>
    <xf numFmtId="212" fontId="5" fillId="37" borderId="0" xfId="0" applyNumberFormat="1" applyFont="1" applyFill="1" applyBorder="1" applyAlignment="1" applyProtection="1">
      <alignment vertical="center" wrapText="1"/>
      <protection/>
    </xf>
    <xf numFmtId="0" fontId="0" fillId="37" borderId="0" xfId="0" applyFont="1" applyFill="1" applyAlignment="1">
      <alignment vertical="center" wrapText="1"/>
    </xf>
    <xf numFmtId="0" fontId="3" fillId="37" borderId="17" xfId="0" applyNumberFormat="1" applyFont="1" applyFill="1" applyBorder="1" applyAlignment="1" applyProtection="1">
      <alignment horizontal="center" vertical="center" textRotation="90"/>
      <protection/>
    </xf>
    <xf numFmtId="212" fontId="3" fillId="37" borderId="14" xfId="0" applyNumberFormat="1" applyFont="1" applyFill="1" applyBorder="1" applyAlignment="1" applyProtection="1">
      <alignment horizontal="center" vertical="center" wrapText="1"/>
      <protection/>
    </xf>
    <xf numFmtId="212" fontId="3" fillId="37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37" borderId="14" xfId="0" applyFont="1" applyFill="1" applyBorder="1" applyAlignment="1">
      <alignment horizontal="center" vertical="center" wrapText="1"/>
    </xf>
    <xf numFmtId="205" fontId="5" fillId="37" borderId="126" xfId="0" applyNumberFormat="1" applyFont="1" applyFill="1" applyBorder="1" applyAlignment="1">
      <alignment horizontal="center"/>
    </xf>
    <xf numFmtId="0" fontId="0" fillId="37" borderId="127" xfId="0" applyFont="1" applyFill="1" applyBorder="1" applyAlignment="1">
      <alignment horizontal="center"/>
    </xf>
    <xf numFmtId="0" fontId="4" fillId="37" borderId="32" xfId="0" applyFont="1" applyFill="1" applyBorder="1" applyAlignment="1">
      <alignment horizontal="right" vertical="center" wrapText="1"/>
    </xf>
    <xf numFmtId="0" fontId="4" fillId="37" borderId="54" xfId="0" applyFont="1" applyFill="1" applyBorder="1" applyAlignment="1">
      <alignment horizontal="right" vertical="center" wrapText="1"/>
    </xf>
    <xf numFmtId="0" fontId="0" fillId="37" borderId="54" xfId="0" applyFont="1" applyFill="1" applyBorder="1" applyAlignment="1">
      <alignment vertical="center" wrapText="1"/>
    </xf>
    <xf numFmtId="0" fontId="0" fillId="37" borderId="53" xfId="0" applyFont="1" applyFill="1" applyBorder="1" applyAlignment="1">
      <alignment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0" fillId="37" borderId="131" xfId="0" applyFont="1" applyFill="1" applyBorder="1" applyAlignment="1">
      <alignment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7" borderId="53" xfId="0" applyFont="1" applyFill="1" applyBorder="1" applyAlignment="1">
      <alignment horizontal="center" vertical="center" wrapText="1"/>
    </xf>
    <xf numFmtId="212" fontId="3" fillId="37" borderId="14" xfId="0" applyNumberFormat="1" applyFont="1" applyFill="1" applyBorder="1" applyAlignment="1" applyProtection="1">
      <alignment horizontal="center" vertical="center"/>
      <protection/>
    </xf>
    <xf numFmtId="212" fontId="4" fillId="37" borderId="132" xfId="0" applyNumberFormat="1" applyFont="1" applyFill="1" applyBorder="1" applyAlignment="1" applyProtection="1">
      <alignment horizontal="center" vertical="center"/>
      <protection/>
    </xf>
    <xf numFmtId="212" fontId="4" fillId="37" borderId="133" xfId="0" applyNumberFormat="1" applyFont="1" applyFill="1" applyBorder="1" applyAlignment="1" applyProtection="1">
      <alignment horizontal="center" vertical="center"/>
      <protection/>
    </xf>
    <xf numFmtId="0" fontId="0" fillId="37" borderId="81" xfId="0" applyFont="1" applyFill="1" applyBorder="1" applyAlignment="1">
      <alignment horizontal="center" vertical="center"/>
    </xf>
    <xf numFmtId="212" fontId="3" fillId="37" borderId="10" xfId="0" applyNumberFormat="1" applyFont="1" applyFill="1" applyBorder="1" applyAlignment="1" applyProtection="1">
      <alignment horizontal="center" vertical="center" wrapText="1"/>
      <protection/>
    </xf>
    <xf numFmtId="212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47" xfId="0" applyFont="1" applyFill="1" applyBorder="1" applyAlignment="1">
      <alignment horizontal="center" vertical="center" wrapText="1"/>
    </xf>
    <xf numFmtId="212" fontId="25" fillId="37" borderId="14" xfId="0" applyNumberFormat="1" applyFont="1" applyFill="1" applyBorder="1" applyAlignment="1" applyProtection="1">
      <alignment horizontal="center" vertical="center" textRotation="90" wrapText="1"/>
      <protection/>
    </xf>
    <xf numFmtId="0" fontId="25" fillId="37" borderId="14" xfId="0" applyFont="1" applyFill="1" applyBorder="1" applyAlignment="1">
      <alignment horizontal="center" vertical="center" textRotation="90" wrapText="1"/>
    </xf>
    <xf numFmtId="0" fontId="27" fillId="37" borderId="134" xfId="0" applyFont="1" applyFill="1" applyBorder="1" applyAlignment="1">
      <alignment horizontal="center" vertical="center" wrapText="1"/>
    </xf>
    <xf numFmtId="0" fontId="27" fillId="37" borderId="78" xfId="0" applyFont="1" applyFill="1" applyBorder="1" applyAlignment="1">
      <alignment horizontal="center" vertical="center" wrapText="1"/>
    </xf>
    <xf numFmtId="211" fontId="27" fillId="37" borderId="18" xfId="0" applyNumberFormat="1" applyFont="1" applyFill="1" applyBorder="1" applyAlignment="1" applyProtection="1">
      <alignment horizontal="center" vertical="center" wrapText="1"/>
      <protection/>
    </xf>
    <xf numFmtId="211" fontId="27" fillId="37" borderId="19" xfId="0" applyNumberFormat="1" applyFont="1" applyFill="1" applyBorder="1" applyAlignment="1" applyProtection="1">
      <alignment horizontal="center" vertical="center" wrapText="1"/>
      <protection/>
    </xf>
    <xf numFmtId="0" fontId="0" fillId="37" borderId="24" xfId="0" applyFont="1" applyFill="1" applyBorder="1" applyAlignment="1">
      <alignment horizontal="center" vertical="center" wrapText="1"/>
    </xf>
    <xf numFmtId="0" fontId="27" fillId="37" borderId="32" xfId="0" applyNumberFormat="1" applyFont="1" applyFill="1" applyBorder="1" applyAlignment="1">
      <alignment horizontal="center" vertical="center" wrapText="1"/>
    </xf>
    <xf numFmtId="0" fontId="27" fillId="37" borderId="54" xfId="0" applyNumberFormat="1" applyFont="1" applyFill="1" applyBorder="1" applyAlignment="1">
      <alignment horizontal="center" vertical="center" wrapText="1"/>
    </xf>
    <xf numFmtId="0" fontId="27" fillId="37" borderId="126" xfId="0" applyFont="1" applyFill="1" applyBorder="1" applyAlignment="1">
      <alignment horizontal="center" vertical="center" wrapText="1"/>
    </xf>
    <xf numFmtId="0" fontId="27" fillId="37" borderId="127" xfId="0" applyFont="1" applyFill="1" applyBorder="1" applyAlignment="1">
      <alignment horizontal="center" vertical="center" wrapText="1"/>
    </xf>
    <xf numFmtId="0" fontId="0" fillId="37" borderId="131" xfId="0" applyFont="1" applyFill="1" applyBorder="1" applyAlignment="1">
      <alignment horizontal="center" vertical="center" wrapText="1"/>
    </xf>
    <xf numFmtId="49" fontId="27" fillId="37" borderId="32" xfId="0" applyNumberFormat="1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>
      <alignment horizontal="center" vertical="center" wrapText="1"/>
    </xf>
    <xf numFmtId="49" fontId="27" fillId="37" borderId="126" xfId="0" applyNumberFormat="1" applyFont="1" applyFill="1" applyBorder="1" applyAlignment="1" applyProtection="1">
      <alignment horizontal="center" vertical="center"/>
      <protection/>
    </xf>
    <xf numFmtId="20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37" borderId="32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 wrapText="1"/>
    </xf>
    <xf numFmtId="49" fontId="27" fillId="37" borderId="18" xfId="0" applyNumberFormat="1" applyFont="1" applyFill="1" applyBorder="1" applyAlignment="1">
      <alignment horizontal="center" vertical="center" wrapText="1"/>
    </xf>
    <xf numFmtId="0" fontId="30" fillId="37" borderId="19" xfId="0" applyFont="1" applyFill="1" applyBorder="1" applyAlignment="1">
      <alignment wrapText="1"/>
    </xf>
    <xf numFmtId="0" fontId="30" fillId="37" borderId="24" xfId="0" applyFont="1" applyFill="1" applyBorder="1" applyAlignment="1">
      <alignment wrapText="1"/>
    </xf>
    <xf numFmtId="0" fontId="27" fillId="37" borderId="126" xfId="0" applyNumberFormat="1" applyFont="1" applyFill="1" applyBorder="1" applyAlignment="1">
      <alignment horizontal="center" vertical="center" wrapText="1"/>
    </xf>
    <xf numFmtId="0" fontId="27" fillId="37" borderId="127" xfId="0" applyNumberFormat="1" applyFont="1" applyFill="1" applyBorder="1" applyAlignment="1">
      <alignment horizontal="center" vertical="center" wrapText="1"/>
    </xf>
    <xf numFmtId="0" fontId="27" fillId="37" borderId="54" xfId="0" applyFont="1" applyFill="1" applyBorder="1" applyAlignment="1">
      <alignment horizontal="center" vertical="center" wrapText="1"/>
    </xf>
    <xf numFmtId="0" fontId="27" fillId="37" borderId="135" xfId="0" applyFont="1" applyFill="1" applyBorder="1" applyAlignment="1">
      <alignment horizontal="center" vertical="center" wrapText="1"/>
    </xf>
    <xf numFmtId="0" fontId="0" fillId="37" borderId="136" xfId="0" applyFont="1" applyFill="1" applyBorder="1" applyAlignment="1">
      <alignment horizontal="center" vertical="center" wrapText="1"/>
    </xf>
    <xf numFmtId="0" fontId="27" fillId="37" borderId="18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vertical="center" wrapText="1"/>
    </xf>
    <xf numFmtId="0" fontId="0" fillId="37" borderId="14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 wrapText="1"/>
    </xf>
    <xf numFmtId="212" fontId="3" fillId="37" borderId="15" xfId="0" applyNumberFormat="1" applyFont="1" applyFill="1" applyBorder="1" applyAlignment="1" applyProtection="1">
      <alignment horizontal="center" vertical="center"/>
      <protection/>
    </xf>
    <xf numFmtId="0" fontId="0" fillId="37" borderId="15" xfId="0" applyFont="1" applyFill="1" applyBorder="1" applyAlignment="1">
      <alignment horizontal="center" vertical="center"/>
    </xf>
    <xf numFmtId="0" fontId="25" fillId="37" borderId="14" xfId="0" applyNumberFormat="1" applyFont="1" applyFill="1" applyBorder="1" applyAlignment="1" applyProtection="1">
      <alignment horizontal="center" vertical="center" wrapText="1"/>
      <protection/>
    </xf>
    <xf numFmtId="0" fontId="26" fillId="37" borderId="14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wrapText="1"/>
    </xf>
    <xf numFmtId="0" fontId="0" fillId="37" borderId="0" xfId="0" applyFont="1" applyFill="1" applyAlignment="1">
      <alignment wrapText="1"/>
    </xf>
    <xf numFmtId="0" fontId="0" fillId="37" borderId="99" xfId="0" applyFont="1" applyFill="1" applyBorder="1" applyAlignment="1">
      <alignment wrapText="1"/>
    </xf>
    <xf numFmtId="205" fontId="5" fillId="37" borderId="32" xfId="0" applyNumberFormat="1" applyFont="1" applyFill="1" applyBorder="1" applyAlignment="1">
      <alignment horizontal="center"/>
    </xf>
    <xf numFmtId="0" fontId="0" fillId="37" borderId="54" xfId="0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0" fontId="4" fillId="37" borderId="137" xfId="0" applyFont="1" applyFill="1" applyBorder="1" applyAlignment="1">
      <alignment horizontal="right" vertical="center" wrapText="1"/>
    </xf>
    <xf numFmtId="0" fontId="4" fillId="37" borderId="138" xfId="0" applyFont="1" applyFill="1" applyBorder="1" applyAlignment="1">
      <alignment horizontal="right" vertical="center" wrapText="1"/>
    </xf>
    <xf numFmtId="0" fontId="4" fillId="37" borderId="139" xfId="0" applyFont="1" applyFill="1" applyBorder="1" applyAlignment="1">
      <alignment horizontal="right" vertical="center" wrapText="1"/>
    </xf>
    <xf numFmtId="212" fontId="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212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49" fontId="27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27" fillId="39" borderId="126" xfId="0" applyNumberFormat="1" applyFont="1" applyFill="1" applyBorder="1" applyAlignment="1">
      <alignment horizontal="center" vertical="center" wrapText="1"/>
    </xf>
    <xf numFmtId="0" fontId="27" fillId="39" borderId="127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27" fillId="0" borderId="32" xfId="0" applyFont="1" applyFill="1" applyBorder="1" applyAlignment="1">
      <alignment horizontal="center" vertical="center" wrapText="1"/>
    </xf>
    <xf numFmtId="211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11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54" xfId="0" applyFont="1" applyFill="1" applyBorder="1" applyAlignment="1">
      <alignment horizontal="center" vertical="center" wrapText="1"/>
    </xf>
    <xf numFmtId="212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14" xfId="0" applyFont="1" applyFill="1" applyBorder="1" applyAlignment="1">
      <alignment horizontal="center" vertical="center" textRotation="90" wrapText="1"/>
    </xf>
    <xf numFmtId="212" fontId="25" fillId="0" borderId="14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212" fontId="3" fillId="0" borderId="14" xfId="0" applyNumberFormat="1" applyFont="1" applyFill="1" applyBorder="1" applyAlignment="1" applyProtection="1">
      <alignment horizontal="center" vertical="center"/>
      <protection/>
    </xf>
    <xf numFmtId="212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212" fontId="4" fillId="0" borderId="132" xfId="0" applyNumberFormat="1" applyFont="1" applyFill="1" applyBorder="1" applyAlignment="1" applyProtection="1">
      <alignment horizontal="center" vertical="center"/>
      <protection/>
    </xf>
    <xf numFmtId="212" fontId="4" fillId="0" borderId="133" xfId="0" applyNumberFormat="1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textRotation="90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>
      <alignment horizontal="center" vertical="center" wrapText="1"/>
    </xf>
    <xf numFmtId="212" fontId="3" fillId="0" borderId="10" xfId="0" applyNumberFormat="1" applyFont="1" applyFill="1" applyBorder="1" applyAlignment="1" applyProtection="1">
      <alignment horizontal="center" vertical="center" wrapText="1"/>
      <protection/>
    </xf>
    <xf numFmtId="21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212" fontId="4" fillId="0" borderId="140" xfId="0" applyNumberFormat="1" applyFont="1" applyFill="1" applyBorder="1" applyAlignment="1" applyProtection="1">
      <alignment horizontal="center" vertical="center"/>
      <protection/>
    </xf>
    <xf numFmtId="212" fontId="4" fillId="0" borderId="131" xfId="0" applyNumberFormat="1" applyFont="1" applyFill="1" applyBorder="1" applyAlignment="1" applyProtection="1">
      <alignment horizontal="center" vertical="center"/>
      <protection/>
    </xf>
    <xf numFmtId="0" fontId="0" fillId="0" borderId="141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0" fontId="24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27" fillId="0" borderId="126" xfId="0" applyFont="1" applyFill="1" applyBorder="1" applyAlignment="1">
      <alignment horizontal="center" vertical="center" wrapText="1"/>
    </xf>
    <xf numFmtId="0" fontId="27" fillId="0" borderId="127" xfId="0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9"/>
  <sheetViews>
    <sheetView tabSelected="1" view="pageBreakPreview" zoomScale="64" zoomScaleNormal="75" zoomScaleSheetLayoutView="64" zoomScalePageLayoutView="0" workbookViewId="0" topLeftCell="A10">
      <selection activeCell="P9" sqref="P9:AK9"/>
    </sheetView>
  </sheetViews>
  <sheetFormatPr defaultColWidth="3.25390625" defaultRowHeight="12.75"/>
  <cols>
    <col min="1" max="1" width="5.25390625" style="1" customWidth="1"/>
    <col min="2" max="2" width="3.25390625" style="1" customWidth="1"/>
    <col min="3" max="4" width="4.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7.25390625" style="1" customWidth="1"/>
    <col min="17" max="17" width="5.87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4.25390625" style="1" customWidth="1"/>
    <col min="27" max="29" width="4.875" style="1" customWidth="1"/>
    <col min="30" max="30" width="3.87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4.7539062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bestFit="1" customWidth="1"/>
    <col min="51" max="51" width="4.25390625" style="1" customWidth="1"/>
    <col min="52" max="52" width="4.75390625" style="1" customWidth="1"/>
    <col min="53" max="53" width="4.25390625" style="1" bestFit="1" customWidth="1"/>
    <col min="54" max="16384" width="3.25390625" style="1" customWidth="1"/>
  </cols>
  <sheetData>
    <row r="1" spans="1:53" ht="25.5" customHeight="1">
      <c r="A1" s="1205"/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6" t="s">
        <v>26</v>
      </c>
      <c r="Q1" s="1206"/>
      <c r="R1" s="1206"/>
      <c r="S1" s="1206"/>
      <c r="T1" s="1206"/>
      <c r="U1" s="1206"/>
      <c r="V1" s="1206"/>
      <c r="W1" s="1206"/>
      <c r="X1" s="1206"/>
      <c r="Y1" s="1206"/>
      <c r="Z1" s="1206"/>
      <c r="AA1" s="1206"/>
      <c r="AB1" s="1206"/>
      <c r="AC1" s="1206"/>
      <c r="AD1" s="1206"/>
      <c r="AE1" s="1206"/>
      <c r="AF1" s="1206"/>
      <c r="AG1" s="1206"/>
      <c r="AH1" s="1206"/>
      <c r="AI1" s="1206"/>
      <c r="AJ1" s="1206"/>
      <c r="AK1" s="1206"/>
      <c r="AL1" s="1206"/>
      <c r="AM1" s="1206"/>
      <c r="AN1" s="1206"/>
      <c r="AO1" s="1208"/>
      <c r="AP1" s="1208"/>
      <c r="AQ1" s="1208"/>
      <c r="AR1" s="1208"/>
      <c r="AS1" s="1208"/>
      <c r="AT1" s="1208"/>
      <c r="AU1" s="1208"/>
      <c r="AV1" s="1208"/>
      <c r="AW1" s="1208"/>
      <c r="AX1" s="1208"/>
      <c r="AY1" s="1208"/>
      <c r="AZ1" s="1208"/>
      <c r="BA1" s="1208"/>
    </row>
    <row r="2" spans="1:53" ht="24" customHeight="1">
      <c r="A2" s="1198" t="s">
        <v>186</v>
      </c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1208"/>
      <c r="AP2" s="1208"/>
      <c r="AQ2" s="1208"/>
      <c r="AR2" s="1208"/>
      <c r="AS2" s="1208"/>
      <c r="AT2" s="1208"/>
      <c r="AU2" s="1208"/>
      <c r="AV2" s="1208"/>
      <c r="AW2" s="1208"/>
      <c r="AX2" s="1208"/>
      <c r="AY2" s="1208"/>
      <c r="AZ2" s="1208"/>
      <c r="BA2" s="1208"/>
    </row>
    <row r="3" spans="1:53" ht="30.75">
      <c r="A3" s="1198" t="s">
        <v>187</v>
      </c>
      <c r="B3" s="1198"/>
      <c r="C3" s="1198"/>
      <c r="D3" s="1198"/>
      <c r="E3" s="1198"/>
      <c r="F3" s="1198"/>
      <c r="G3" s="1198"/>
      <c r="H3" s="1198"/>
      <c r="I3" s="1198"/>
      <c r="J3" s="1198"/>
      <c r="K3" s="1198"/>
      <c r="L3" s="1198"/>
      <c r="M3" s="1198"/>
      <c r="N3" s="1198"/>
      <c r="O3" s="1198"/>
      <c r="P3" s="1199" t="s">
        <v>1</v>
      </c>
      <c r="Q3" s="1199"/>
      <c r="R3" s="1199"/>
      <c r="S3" s="1199"/>
      <c r="T3" s="1199"/>
      <c r="U3" s="1199"/>
      <c r="V3" s="1199"/>
      <c r="W3" s="1199"/>
      <c r="X3" s="1199"/>
      <c r="Y3" s="1199"/>
      <c r="Z3" s="1199"/>
      <c r="AA3" s="1199"/>
      <c r="AB3" s="1199"/>
      <c r="AC3" s="1199"/>
      <c r="AD3" s="1199"/>
      <c r="AE3" s="1199"/>
      <c r="AF3" s="1199"/>
      <c r="AG3" s="1199"/>
      <c r="AH3" s="1199"/>
      <c r="AI3" s="1199"/>
      <c r="AJ3" s="1199"/>
      <c r="AK3" s="1199"/>
      <c r="AL3" s="1199"/>
      <c r="AM3" s="1199"/>
      <c r="AN3" s="1199"/>
      <c r="AO3" s="1208"/>
      <c r="AP3" s="1208"/>
      <c r="AQ3" s="1208"/>
      <c r="AR3" s="1208"/>
      <c r="AS3" s="1208"/>
      <c r="AT3" s="1208"/>
      <c r="AU3" s="1208"/>
      <c r="AV3" s="1208"/>
      <c r="AW3" s="1208"/>
      <c r="AX3" s="1208"/>
      <c r="AY3" s="1208"/>
      <c r="AZ3" s="1208"/>
      <c r="BA3" s="1208"/>
    </row>
    <row r="4" spans="1:53" ht="27.75">
      <c r="A4" s="1198" t="s">
        <v>227</v>
      </c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228" t="s">
        <v>189</v>
      </c>
      <c r="AO4" s="1229"/>
      <c r="AP4" s="1229"/>
      <c r="AQ4" s="1229"/>
      <c r="AR4" s="1229"/>
      <c r="AS4" s="1229"/>
      <c r="AT4" s="1229"/>
      <c r="AU4" s="1229"/>
      <c r="AV4" s="1229"/>
      <c r="AW4" s="1229"/>
      <c r="AX4" s="1229"/>
      <c r="AY4" s="1229"/>
      <c r="AZ4" s="1229"/>
      <c r="BA4" s="1229"/>
    </row>
    <row r="5" spans="1:53" ht="27" customHeight="1">
      <c r="A5" s="1207" t="s">
        <v>219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229"/>
      <c r="AO5" s="1229"/>
      <c r="AP5" s="1229"/>
      <c r="AQ5" s="1229"/>
      <c r="AR5" s="1229"/>
      <c r="AS5" s="1229"/>
      <c r="AT5" s="1229"/>
      <c r="AU5" s="1229"/>
      <c r="AV5" s="1229"/>
      <c r="AW5" s="1229"/>
      <c r="AX5" s="1229"/>
      <c r="AY5" s="1229"/>
      <c r="AZ5" s="1229"/>
      <c r="BA5" s="1229"/>
    </row>
    <row r="6" spans="1:53" s="2" customFormat="1" ht="18.7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230"/>
      <c r="AO6" s="1230"/>
      <c r="AP6" s="1230"/>
      <c r="AQ6" s="1230"/>
      <c r="AR6" s="1230"/>
      <c r="AS6" s="1230"/>
      <c r="AT6" s="1230"/>
      <c r="AU6" s="1230"/>
      <c r="AV6" s="1230"/>
      <c r="AW6" s="1230"/>
      <c r="AX6" s="1230"/>
      <c r="AY6" s="1230"/>
      <c r="AZ6" s="1230"/>
      <c r="BA6" s="1230"/>
    </row>
    <row r="7" spans="1:53" s="2" customFormat="1" ht="27" customHeight="1">
      <c r="A7" s="1198" t="s">
        <v>0</v>
      </c>
      <c r="B7" s="1198"/>
      <c r="C7" s="1198"/>
      <c r="D7" s="1198"/>
      <c r="E7" s="1198"/>
      <c r="F7" s="1198"/>
      <c r="G7" s="1198"/>
      <c r="H7" s="1198"/>
      <c r="I7" s="1198"/>
      <c r="J7" s="1198"/>
      <c r="K7" s="1198"/>
      <c r="L7" s="1198"/>
      <c r="M7" s="1198"/>
      <c r="N7" s="1198"/>
      <c r="O7" s="1198"/>
      <c r="P7" s="1200" t="s">
        <v>28</v>
      </c>
      <c r="Q7" s="1201"/>
      <c r="R7" s="1201"/>
      <c r="S7" s="1201"/>
      <c r="T7" s="1201"/>
      <c r="U7" s="1201"/>
      <c r="V7" s="1201"/>
      <c r="W7" s="1201"/>
      <c r="X7" s="1201"/>
      <c r="Y7" s="1201"/>
      <c r="Z7" s="1201"/>
      <c r="AA7" s="1201"/>
      <c r="AB7" s="1201"/>
      <c r="AC7" s="1201"/>
      <c r="AD7" s="1201"/>
      <c r="AE7" s="1201"/>
      <c r="AF7" s="1201"/>
      <c r="AG7" s="1201"/>
      <c r="AH7" s="1201"/>
      <c r="AI7" s="1201"/>
      <c r="AJ7" s="1201"/>
      <c r="AK7" s="1201"/>
      <c r="AL7" s="1201"/>
      <c r="AM7" s="1201"/>
      <c r="AN7" s="1230"/>
      <c r="AO7" s="1230"/>
      <c r="AP7" s="1230"/>
      <c r="AQ7" s="1230"/>
      <c r="AR7" s="1230"/>
      <c r="AS7" s="1230"/>
      <c r="AT7" s="1230"/>
      <c r="AU7" s="1230"/>
      <c r="AV7" s="1230"/>
      <c r="AW7" s="1230"/>
      <c r="AX7" s="1230"/>
      <c r="AY7" s="1230"/>
      <c r="AZ7" s="1230"/>
      <c r="BA7" s="1230"/>
    </row>
    <row r="8" spans="1:53" s="2" customFormat="1" ht="27.75">
      <c r="A8" s="1198" t="s">
        <v>188</v>
      </c>
      <c r="B8" s="1198"/>
      <c r="C8" s="1198"/>
      <c r="D8" s="1198"/>
      <c r="E8" s="1198"/>
      <c r="F8" s="1198"/>
      <c r="G8" s="1198"/>
      <c r="H8" s="1198"/>
      <c r="I8" s="1198"/>
      <c r="J8" s="1198"/>
      <c r="K8" s="1198"/>
      <c r="L8" s="1198"/>
      <c r="M8" s="1198"/>
      <c r="N8" s="1198"/>
      <c r="O8" s="1198"/>
      <c r="P8" s="1202" t="s">
        <v>243</v>
      </c>
      <c r="Q8" s="1203"/>
      <c r="R8" s="1203"/>
      <c r="S8" s="1203"/>
      <c r="T8" s="1203"/>
      <c r="U8" s="1203"/>
      <c r="V8" s="1203"/>
      <c r="W8" s="1203"/>
      <c r="X8" s="1203"/>
      <c r="Y8" s="1203"/>
      <c r="Z8" s="1203"/>
      <c r="AA8" s="1203"/>
      <c r="AB8" s="1204"/>
      <c r="AC8" s="1204"/>
      <c r="AD8" s="8"/>
      <c r="AE8" s="8"/>
      <c r="AF8" s="8"/>
      <c r="AG8" s="8"/>
      <c r="AH8" s="8"/>
      <c r="AI8" s="8"/>
      <c r="AJ8" s="8"/>
      <c r="AK8" s="8"/>
      <c r="AL8" s="8"/>
      <c r="AM8" s="8"/>
      <c r="AN8" s="1213" t="s">
        <v>190</v>
      </c>
      <c r="AO8" s="1214"/>
      <c r="AP8" s="1214"/>
      <c r="AQ8" s="1214"/>
      <c r="AR8" s="1214"/>
      <c r="AS8" s="1214"/>
      <c r="AT8" s="1214"/>
      <c r="AU8" s="1214"/>
      <c r="AV8" s="1214"/>
      <c r="AW8" s="1214"/>
      <c r="AX8" s="1214"/>
      <c r="AY8" s="1214"/>
      <c r="AZ8" s="1214"/>
      <c r="BA8" s="1214"/>
    </row>
    <row r="9" spans="16:53" s="2" customFormat="1" ht="21.75" customHeight="1">
      <c r="P9" s="1202" t="s">
        <v>109</v>
      </c>
      <c r="Q9" s="1203"/>
      <c r="R9" s="1203"/>
      <c r="S9" s="1203"/>
      <c r="T9" s="1203"/>
      <c r="U9" s="1203"/>
      <c r="V9" s="1203"/>
      <c r="W9" s="1203"/>
      <c r="X9" s="1203"/>
      <c r="Y9" s="1203"/>
      <c r="Z9" s="1203"/>
      <c r="AA9" s="1203"/>
      <c r="AB9" s="1203"/>
      <c r="AC9" s="1203"/>
      <c r="AD9" s="1203"/>
      <c r="AE9" s="1203"/>
      <c r="AF9" s="1203"/>
      <c r="AG9" s="1203"/>
      <c r="AH9" s="1203"/>
      <c r="AI9" s="1203"/>
      <c r="AJ9" s="1203"/>
      <c r="AK9" s="1203"/>
      <c r="AL9" s="8"/>
      <c r="AM9" s="8"/>
      <c r="AN9" s="1219" t="s">
        <v>29</v>
      </c>
      <c r="AO9" s="1219"/>
      <c r="AP9" s="1219"/>
      <c r="AQ9" s="1219"/>
      <c r="AR9" s="1219"/>
      <c r="AS9" s="1219"/>
      <c r="AT9" s="1219"/>
      <c r="AU9" s="1219"/>
      <c r="AV9" s="1219"/>
      <c r="AW9" s="1219"/>
      <c r="AX9" s="1219"/>
      <c r="AY9" s="1219"/>
      <c r="AZ9" s="1219"/>
      <c r="BA9" s="1219"/>
    </row>
    <row r="10" spans="16:53" s="2" customFormat="1" ht="22.5" customHeight="1">
      <c r="P10" s="1202" t="s">
        <v>110</v>
      </c>
      <c r="Q10" s="1203"/>
      <c r="R10" s="1203"/>
      <c r="S10" s="1203"/>
      <c r="T10" s="1203"/>
      <c r="U10" s="1203"/>
      <c r="V10" s="1203"/>
      <c r="W10" s="1203"/>
      <c r="X10" s="1203"/>
      <c r="Y10" s="1203"/>
      <c r="Z10" s="1203"/>
      <c r="AA10" s="1203"/>
      <c r="AB10" s="1203"/>
      <c r="AC10" s="1203"/>
      <c r="AD10" s="1203"/>
      <c r="AE10" s="1203"/>
      <c r="AF10" s="1203"/>
      <c r="AG10" s="1203"/>
      <c r="AH10" s="1203"/>
      <c r="AI10" s="1203"/>
      <c r="AJ10" s="1203"/>
      <c r="AK10" s="8"/>
      <c r="AL10" s="8"/>
      <c r="AM10" s="8"/>
      <c r="AN10" s="1220"/>
      <c r="AO10" s="1220"/>
      <c r="AP10" s="1220"/>
      <c r="AQ10" s="1220"/>
      <c r="AR10" s="1220"/>
      <c r="AS10" s="1220"/>
      <c r="AT10" s="1220"/>
      <c r="AU10" s="1220"/>
      <c r="AV10" s="1220"/>
      <c r="AW10" s="1220"/>
      <c r="AX10" s="1220"/>
      <c r="AY10" s="1220"/>
      <c r="AZ10" s="1220"/>
      <c r="BA10" s="1220"/>
    </row>
    <row r="11" spans="16:53" s="2" customFormat="1" ht="21.75" customHeight="1">
      <c r="P11" s="1215" t="s">
        <v>192</v>
      </c>
      <c r="Q11" s="1216"/>
      <c r="R11" s="1216"/>
      <c r="S11" s="1216"/>
      <c r="T11" s="1216"/>
      <c r="U11" s="1216"/>
      <c r="V11" s="1216"/>
      <c r="W11" s="1216"/>
      <c r="X11" s="1216"/>
      <c r="Y11" s="1216"/>
      <c r="Z11" s="1216"/>
      <c r="AA11" s="1216"/>
      <c r="AB11" s="1216"/>
      <c r="AC11" s="1216"/>
      <c r="AD11" s="1216"/>
      <c r="AE11" s="1216"/>
      <c r="AF11" s="1216"/>
      <c r="AG11" s="1216"/>
      <c r="AH11" s="1216"/>
      <c r="AI11" s="1216"/>
      <c r="AJ11" s="1216"/>
      <c r="AK11" s="1216"/>
      <c r="AL11" s="1217"/>
      <c r="AM11" s="1217"/>
      <c r="AN11" s="480"/>
      <c r="AO11" s="480"/>
      <c r="AP11" s="480"/>
      <c r="AQ11" s="480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4:53" s="2" customFormat="1" ht="21.75" customHeight="1">
      <c r="N12" s="165"/>
      <c r="O12" s="165"/>
      <c r="P12" s="1211" t="s">
        <v>196</v>
      </c>
      <c r="Q12" s="1211"/>
      <c r="R12" s="1211"/>
      <c r="S12" s="1211"/>
      <c r="T12" s="1211"/>
      <c r="U12" s="1211"/>
      <c r="V12" s="1211"/>
      <c r="W12" s="1211"/>
      <c r="X12" s="1211"/>
      <c r="Y12" s="1211"/>
      <c r="Z12" s="1211"/>
      <c r="AA12" s="1211"/>
      <c r="AB12" s="1211"/>
      <c r="AC12" s="1211"/>
      <c r="AD12" s="1211"/>
      <c r="AE12" s="1211"/>
      <c r="AF12" s="1211"/>
      <c r="AG12" s="1211"/>
      <c r="AH12" s="1211"/>
      <c r="AI12" s="1211"/>
      <c r="AJ12" s="1211"/>
      <c r="AK12" s="1211"/>
      <c r="AL12" s="1211"/>
      <c r="AM12" s="1211"/>
      <c r="AN12" s="1211"/>
      <c r="AO12" s="1211"/>
      <c r="AP12" s="1211"/>
      <c r="AQ12" s="12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4:53" s="2" customFormat="1" ht="21.75" customHeight="1">
      <c r="N13" s="165"/>
      <c r="O13" s="165"/>
      <c r="P13" s="1211" t="s">
        <v>205</v>
      </c>
      <c r="Q13" s="1211"/>
      <c r="R13" s="1211"/>
      <c r="S13" s="1211"/>
      <c r="T13" s="1211"/>
      <c r="U13" s="1211"/>
      <c r="V13" s="1211"/>
      <c r="W13" s="1211"/>
      <c r="X13" s="1211"/>
      <c r="Y13" s="1211"/>
      <c r="Z13" s="1211"/>
      <c r="AA13" s="1211"/>
      <c r="AB13" s="1211"/>
      <c r="AC13" s="1211"/>
      <c r="AD13" s="1211"/>
      <c r="AE13" s="1211"/>
      <c r="AF13" s="1211"/>
      <c r="AG13" s="1211"/>
      <c r="AH13" s="1211"/>
      <c r="AI13" s="1211"/>
      <c r="AJ13" s="1211"/>
      <c r="AK13" s="1211"/>
      <c r="AL13" s="1211"/>
      <c r="AM13" s="1211"/>
      <c r="AN13" s="1211"/>
      <c r="AO13" s="1211"/>
      <c r="AP13" s="1211"/>
      <c r="AQ13" s="1211"/>
      <c r="AR13" s="12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4:53" s="2" customFormat="1" ht="21.75" customHeight="1">
      <c r="N14" s="165"/>
      <c r="O14" s="165"/>
      <c r="P14" s="1211" t="s">
        <v>206</v>
      </c>
      <c r="Q14" s="1211"/>
      <c r="R14" s="1211"/>
      <c r="S14" s="1211"/>
      <c r="T14" s="1211"/>
      <c r="U14" s="1211"/>
      <c r="V14" s="1211"/>
      <c r="W14" s="1211"/>
      <c r="X14" s="1211"/>
      <c r="Y14" s="1211"/>
      <c r="Z14" s="1211"/>
      <c r="AA14" s="1211"/>
      <c r="AB14" s="1211"/>
      <c r="AC14" s="1211"/>
      <c r="AD14" s="1211"/>
      <c r="AE14" s="1211"/>
      <c r="AF14" s="1211"/>
      <c r="AG14" s="1211"/>
      <c r="AH14" s="1211"/>
      <c r="AI14" s="1211"/>
      <c r="AJ14" s="1211"/>
      <c r="AK14" s="1211"/>
      <c r="AL14" s="1211"/>
      <c r="AM14" s="1211"/>
      <c r="AN14" s="1212"/>
      <c r="AO14" s="1204"/>
      <c r="AP14" s="1204"/>
      <c r="AQ14" s="1204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4:53" s="2" customFormat="1" ht="21.75" customHeight="1">
      <c r="N15" s="165"/>
      <c r="O15" s="165"/>
      <c r="P15" s="1218" t="s">
        <v>193</v>
      </c>
      <c r="Q15" s="1218"/>
      <c r="R15" s="1218"/>
      <c r="S15" s="1218"/>
      <c r="T15" s="1218"/>
      <c r="U15" s="1218"/>
      <c r="V15" s="1218"/>
      <c r="W15" s="1218"/>
      <c r="X15" s="1218"/>
      <c r="Y15" s="1218"/>
      <c r="Z15" s="1218"/>
      <c r="AA15" s="1218"/>
      <c r="AB15" s="1218"/>
      <c r="AC15" s="1218"/>
      <c r="AD15" s="1218"/>
      <c r="AE15" s="1218"/>
      <c r="AF15" s="1218"/>
      <c r="AG15" s="1218"/>
      <c r="AH15" s="1218"/>
      <c r="AI15" s="1218"/>
      <c r="AJ15" s="1218"/>
      <c r="AK15" s="1218"/>
      <c r="AL15" s="1218"/>
      <c r="AM15" s="1218"/>
      <c r="AN15" s="1218"/>
      <c r="AO15" s="1218"/>
      <c r="AP15" s="1218"/>
      <c r="AQ15" s="1218"/>
      <c r="AR15" s="233" t="s">
        <v>207</v>
      </c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6:53" s="2" customFormat="1" ht="21.75" customHeight="1">
      <c r="P16" s="1209" t="s">
        <v>39</v>
      </c>
      <c r="Q16" s="1210"/>
      <c r="R16" s="1210"/>
      <c r="S16" s="1210"/>
      <c r="T16" s="1210"/>
      <c r="U16" s="1210"/>
      <c r="V16" s="1210"/>
      <c r="W16" s="1210"/>
      <c r="X16" s="1210"/>
      <c r="Y16" s="1210"/>
      <c r="Z16" s="1210"/>
      <c r="AA16" s="1210"/>
      <c r="AB16" s="1210"/>
      <c r="AC16" s="1210"/>
      <c r="AD16" s="1210"/>
      <c r="AE16" s="1210"/>
      <c r="AF16" s="1210"/>
      <c r="AG16" s="1210"/>
      <c r="AH16" s="1210"/>
      <c r="AI16" s="1210"/>
      <c r="AJ16" s="1210"/>
      <c r="AK16" s="1210"/>
      <c r="AL16" s="1210"/>
      <c r="AM16" s="1210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41:53" s="2" customFormat="1" ht="18.75"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25.5">
      <c r="A18" s="1225" t="s">
        <v>111</v>
      </c>
      <c r="B18" s="1225"/>
      <c r="C18" s="1225"/>
      <c r="D18" s="1225"/>
      <c r="E18" s="1225"/>
      <c r="F18" s="1225"/>
      <c r="G18" s="1225"/>
      <c r="H18" s="1225"/>
      <c r="I18" s="1225"/>
      <c r="J18" s="1225"/>
      <c r="K18" s="1225"/>
      <c r="L18" s="1225"/>
      <c r="M18" s="1225"/>
      <c r="N18" s="1225"/>
      <c r="O18" s="1225"/>
      <c r="P18" s="1225"/>
      <c r="Q18" s="1225"/>
      <c r="R18" s="1225"/>
      <c r="S18" s="1225"/>
      <c r="T18" s="1225"/>
      <c r="U18" s="1225"/>
      <c r="V18" s="1225"/>
      <c r="W18" s="1225"/>
      <c r="X18" s="1225"/>
      <c r="Y18" s="1225"/>
      <c r="Z18" s="1225"/>
      <c r="AA18" s="1225"/>
      <c r="AB18" s="1225"/>
      <c r="AC18" s="1225"/>
      <c r="AD18" s="1225"/>
      <c r="AE18" s="1225"/>
      <c r="AF18" s="1225"/>
      <c r="AG18" s="1225"/>
      <c r="AH18" s="1225"/>
      <c r="AI18" s="1225"/>
      <c r="AJ18" s="1225"/>
      <c r="AK18" s="1225"/>
      <c r="AL18" s="1225"/>
      <c r="AM18" s="1225"/>
      <c r="AN18" s="1225"/>
      <c r="AO18" s="1225"/>
      <c r="AP18" s="1225"/>
      <c r="AQ18" s="1225"/>
      <c r="AR18" s="1225"/>
      <c r="AS18" s="1225"/>
      <c r="AT18" s="1225"/>
      <c r="AU18" s="1225"/>
      <c r="AV18" s="1225"/>
      <c r="AW18" s="1225"/>
      <c r="AX18" s="1225"/>
      <c r="AY18" s="1225"/>
      <c r="AZ18" s="1225"/>
      <c r="BA18" s="1225"/>
    </row>
    <row r="19" spans="1:53" ht="15.75">
      <c r="A19" s="1227" t="s">
        <v>2</v>
      </c>
      <c r="B19" s="1226" t="s">
        <v>3</v>
      </c>
      <c r="C19" s="1226"/>
      <c r="D19" s="1226"/>
      <c r="E19" s="1226"/>
      <c r="F19" s="1226" t="s">
        <v>4</v>
      </c>
      <c r="G19" s="1226"/>
      <c r="H19" s="1226"/>
      <c r="I19" s="1226"/>
      <c r="J19" s="1226" t="s">
        <v>5</v>
      </c>
      <c r="K19" s="1226"/>
      <c r="L19" s="1226"/>
      <c r="M19" s="1226"/>
      <c r="N19" s="1226" t="s">
        <v>6</v>
      </c>
      <c r="O19" s="1226"/>
      <c r="P19" s="1226"/>
      <c r="Q19" s="1226"/>
      <c r="R19" s="1226"/>
      <c r="S19" s="1253" t="s">
        <v>7</v>
      </c>
      <c r="T19" s="1254"/>
      <c r="U19" s="1254"/>
      <c r="V19" s="1254"/>
      <c r="W19" s="1255"/>
      <c r="X19" s="1226" t="s">
        <v>8</v>
      </c>
      <c r="Y19" s="1226"/>
      <c r="Z19" s="1226"/>
      <c r="AA19" s="1226"/>
      <c r="AB19" s="1226" t="s">
        <v>9</v>
      </c>
      <c r="AC19" s="1226"/>
      <c r="AD19" s="1226"/>
      <c r="AE19" s="1226"/>
      <c r="AF19" s="1226" t="s">
        <v>10</v>
      </c>
      <c r="AG19" s="1226"/>
      <c r="AH19" s="1226"/>
      <c r="AI19" s="1226"/>
      <c r="AJ19" s="1253" t="s">
        <v>11</v>
      </c>
      <c r="AK19" s="1254"/>
      <c r="AL19" s="1254"/>
      <c r="AM19" s="1254"/>
      <c r="AN19" s="1255"/>
      <c r="AO19" s="1226" t="s">
        <v>12</v>
      </c>
      <c r="AP19" s="1226"/>
      <c r="AQ19" s="1226"/>
      <c r="AR19" s="1226"/>
      <c r="AS19" s="1226" t="s">
        <v>25</v>
      </c>
      <c r="AT19" s="1226"/>
      <c r="AU19" s="1226"/>
      <c r="AV19" s="1226"/>
      <c r="AW19" s="1226" t="s">
        <v>13</v>
      </c>
      <c r="AX19" s="1226"/>
      <c r="AY19" s="1226"/>
      <c r="AZ19" s="1226"/>
      <c r="BA19" s="1226"/>
    </row>
    <row r="20" spans="1:53" ht="15.75">
      <c r="A20" s="1227"/>
      <c r="B20" s="12">
        <v>1</v>
      </c>
      <c r="C20" s="12">
        <v>2</v>
      </c>
      <c r="D20" s="12">
        <v>3</v>
      </c>
      <c r="E20" s="12">
        <v>4</v>
      </c>
      <c r="F20" s="12">
        <v>5</v>
      </c>
      <c r="G20" s="12">
        <v>6</v>
      </c>
      <c r="H20" s="12">
        <v>7</v>
      </c>
      <c r="I20" s="12">
        <v>8</v>
      </c>
      <c r="J20" s="12">
        <v>9</v>
      </c>
      <c r="K20" s="12">
        <v>10</v>
      </c>
      <c r="L20" s="12">
        <v>11</v>
      </c>
      <c r="M20" s="12">
        <v>12</v>
      </c>
      <c r="N20" s="12">
        <v>13</v>
      </c>
      <c r="O20" s="12">
        <v>14</v>
      </c>
      <c r="P20" s="12">
        <v>15</v>
      </c>
      <c r="Q20" s="12">
        <v>16</v>
      </c>
      <c r="R20" s="12">
        <v>17</v>
      </c>
      <c r="S20" s="12">
        <v>18</v>
      </c>
      <c r="T20" s="12">
        <v>19</v>
      </c>
      <c r="U20" s="12">
        <v>20</v>
      </c>
      <c r="V20" s="12">
        <v>21</v>
      </c>
      <c r="W20" s="12">
        <v>22</v>
      </c>
      <c r="X20" s="12">
        <v>23</v>
      </c>
      <c r="Y20" s="12">
        <v>24</v>
      </c>
      <c r="Z20" s="12">
        <v>25</v>
      </c>
      <c r="AA20" s="12">
        <v>26</v>
      </c>
      <c r="AB20" s="12">
        <v>27</v>
      </c>
      <c r="AC20" s="12">
        <v>28</v>
      </c>
      <c r="AD20" s="12">
        <v>29</v>
      </c>
      <c r="AE20" s="12">
        <v>30</v>
      </c>
      <c r="AF20" s="12">
        <v>31</v>
      </c>
      <c r="AG20" s="12">
        <v>32</v>
      </c>
      <c r="AH20" s="12">
        <v>33</v>
      </c>
      <c r="AI20" s="12">
        <v>34</v>
      </c>
      <c r="AJ20" s="12">
        <v>35</v>
      </c>
      <c r="AK20" s="12">
        <v>36</v>
      </c>
      <c r="AL20" s="12">
        <v>37</v>
      </c>
      <c r="AM20" s="12">
        <v>38</v>
      </c>
      <c r="AN20" s="12">
        <v>39</v>
      </c>
      <c r="AO20" s="12">
        <v>40</v>
      </c>
      <c r="AP20" s="12">
        <v>41</v>
      </c>
      <c r="AQ20" s="12">
        <v>42</v>
      </c>
      <c r="AR20" s="12">
        <v>43</v>
      </c>
      <c r="AS20" s="12">
        <v>44</v>
      </c>
      <c r="AT20" s="12">
        <v>45</v>
      </c>
      <c r="AU20" s="12">
        <v>46</v>
      </c>
      <c r="AV20" s="12">
        <v>47</v>
      </c>
      <c r="AW20" s="12">
        <v>48</v>
      </c>
      <c r="AX20" s="12">
        <v>49</v>
      </c>
      <c r="AY20" s="12">
        <v>50</v>
      </c>
      <c r="AZ20" s="12">
        <v>51</v>
      </c>
      <c r="BA20" s="12">
        <v>52</v>
      </c>
    </row>
    <row r="21" spans="1:53" ht="15.75" customHeight="1">
      <c r="A21" s="4">
        <v>1</v>
      </c>
      <c r="B21" s="478" t="s">
        <v>24</v>
      </c>
      <c r="C21" s="478" t="s">
        <v>24</v>
      </c>
      <c r="D21" s="478" t="s">
        <v>24</v>
      </c>
      <c r="E21" s="478" t="s">
        <v>24</v>
      </c>
      <c r="F21" s="478" t="s">
        <v>24</v>
      </c>
      <c r="G21" s="478" t="s">
        <v>24</v>
      </c>
      <c r="H21" s="478" t="s">
        <v>24</v>
      </c>
      <c r="I21" s="478" t="s">
        <v>24</v>
      </c>
      <c r="J21" s="478" t="s">
        <v>24</v>
      </c>
      <c r="K21" s="478" t="s">
        <v>24</v>
      </c>
      <c r="L21" s="478" t="s">
        <v>24</v>
      </c>
      <c r="M21" s="478" t="s">
        <v>24</v>
      </c>
      <c r="N21" s="478" t="s">
        <v>24</v>
      </c>
      <c r="O21" s="478" t="s">
        <v>24</v>
      </c>
      <c r="P21" s="478" t="s">
        <v>24</v>
      </c>
      <c r="Q21" s="478" t="s">
        <v>14</v>
      </c>
      <c r="R21" s="478" t="s">
        <v>14</v>
      </c>
      <c r="S21" s="478" t="s">
        <v>15</v>
      </c>
      <c r="T21" s="478" t="s">
        <v>24</v>
      </c>
      <c r="U21" s="478" t="s">
        <v>24</v>
      </c>
      <c r="V21" s="478" t="s">
        <v>24</v>
      </c>
      <c r="W21" s="478" t="s">
        <v>24</v>
      </c>
      <c r="X21" s="478" t="s">
        <v>24</v>
      </c>
      <c r="Y21" s="478" t="s">
        <v>24</v>
      </c>
      <c r="Z21" s="478" t="s">
        <v>24</v>
      </c>
      <c r="AA21" s="478" t="s">
        <v>24</v>
      </c>
      <c r="AB21" s="478" t="s">
        <v>24</v>
      </c>
      <c r="AC21" s="478" t="s">
        <v>204</v>
      </c>
      <c r="AD21" s="478" t="s">
        <v>15</v>
      </c>
      <c r="AE21" s="478" t="s">
        <v>15</v>
      </c>
      <c r="AF21" s="478" t="s">
        <v>24</v>
      </c>
      <c r="AG21" s="478" t="s">
        <v>24</v>
      </c>
      <c r="AH21" s="478" t="s">
        <v>24</v>
      </c>
      <c r="AI21" s="478" t="s">
        <v>24</v>
      </c>
      <c r="AJ21" s="478" t="s">
        <v>24</v>
      </c>
      <c r="AK21" s="478" t="s">
        <v>24</v>
      </c>
      <c r="AL21" s="478" t="s">
        <v>24</v>
      </c>
      <c r="AM21" s="478" t="s">
        <v>24</v>
      </c>
      <c r="AN21" s="478" t="s">
        <v>24</v>
      </c>
      <c r="AO21" s="478" t="s">
        <v>24</v>
      </c>
      <c r="AP21" s="478" t="s">
        <v>14</v>
      </c>
      <c r="AQ21" s="478" t="s">
        <v>14</v>
      </c>
      <c r="AR21" s="478" t="s">
        <v>14</v>
      </c>
      <c r="AS21" s="478" t="s">
        <v>15</v>
      </c>
      <c r="AT21" s="478" t="s">
        <v>15</v>
      </c>
      <c r="AU21" s="478" t="s">
        <v>15</v>
      </c>
      <c r="AV21" s="478" t="s">
        <v>15</v>
      </c>
      <c r="AW21" s="478" t="s">
        <v>15</v>
      </c>
      <c r="AX21" s="478" t="s">
        <v>15</v>
      </c>
      <c r="AY21" s="478" t="s">
        <v>15</v>
      </c>
      <c r="AZ21" s="478" t="s">
        <v>15</v>
      </c>
      <c r="BA21" s="479" t="s">
        <v>15</v>
      </c>
    </row>
    <row r="22" spans="1:53" ht="15.75" customHeight="1">
      <c r="A22" s="4">
        <v>2</v>
      </c>
      <c r="B22" s="478" t="s">
        <v>16</v>
      </c>
      <c r="C22" s="478" t="s">
        <v>16</v>
      </c>
      <c r="D22" s="478" t="s">
        <v>16</v>
      </c>
      <c r="E22" s="478" t="s">
        <v>16</v>
      </c>
      <c r="F22" s="478" t="s">
        <v>17</v>
      </c>
      <c r="G22" s="478" t="s">
        <v>17</v>
      </c>
      <c r="H22" s="478" t="s">
        <v>17</v>
      </c>
      <c r="I22" s="478" t="s">
        <v>17</v>
      </c>
      <c r="J22" s="478" t="s">
        <v>17</v>
      </c>
      <c r="K22" s="478" t="s">
        <v>17</v>
      </c>
      <c r="L22" s="478" t="s">
        <v>17</v>
      </c>
      <c r="M22" s="478" t="s">
        <v>17</v>
      </c>
      <c r="N22" s="478" t="s">
        <v>17</v>
      </c>
      <c r="O22" s="478" t="s">
        <v>17</v>
      </c>
      <c r="P22" s="478" t="s">
        <v>17</v>
      </c>
      <c r="Q22" s="478" t="s">
        <v>17</v>
      </c>
      <c r="R22" s="478" t="s">
        <v>225</v>
      </c>
      <c r="S22" s="25"/>
      <c r="T22" s="230"/>
      <c r="U22" s="231"/>
      <c r="V22" s="26"/>
      <c r="W22" s="26"/>
      <c r="X22" s="26"/>
      <c r="Y22" s="26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4"/>
    </row>
    <row r="23" spans="1:52" ht="20.25">
      <c r="A23" s="1275" t="s">
        <v>226</v>
      </c>
      <c r="B23" s="1275"/>
      <c r="C23" s="1275"/>
      <c r="D23" s="1275"/>
      <c r="E23" s="1275"/>
      <c r="F23" s="1275"/>
      <c r="G23" s="1275"/>
      <c r="H23" s="1275"/>
      <c r="I23" s="1275"/>
      <c r="J23" s="1268"/>
      <c r="K23" s="1268"/>
      <c r="L23" s="1268"/>
      <c r="M23" s="1268"/>
      <c r="N23" s="1268"/>
      <c r="O23" s="1268"/>
      <c r="P23" s="1268"/>
      <c r="Q23" s="1268"/>
      <c r="R23" s="1268"/>
      <c r="S23" s="1268"/>
      <c r="T23" s="1268"/>
      <c r="U23" s="1268"/>
      <c r="V23" s="1268"/>
      <c r="W23" s="1268"/>
      <c r="X23" s="1268"/>
      <c r="Y23" s="1268"/>
      <c r="Z23" s="1268"/>
      <c r="AA23" s="1268"/>
      <c r="AB23" s="1268"/>
      <c r="AC23" s="1268"/>
      <c r="AD23" s="1268"/>
      <c r="AE23" s="1268"/>
      <c r="AF23" s="1268"/>
      <c r="AG23" s="1268"/>
      <c r="AH23" s="1268"/>
      <c r="AI23" s="1268"/>
      <c r="AJ23" s="1268"/>
      <c r="AK23" s="1268"/>
      <c r="AL23" s="1268"/>
      <c r="AM23" s="1268"/>
      <c r="AN23" s="1268"/>
      <c r="AO23" s="1268"/>
      <c r="AP23" s="1268"/>
      <c r="AQ23" s="1268"/>
      <c r="AR23" s="1268"/>
      <c r="AS23" s="1268"/>
      <c r="AT23" s="1268"/>
      <c r="AU23" s="1268"/>
      <c r="AV23" s="3"/>
      <c r="AW23" s="3"/>
      <c r="AX23" s="3"/>
      <c r="AY23" s="3"/>
      <c r="AZ23" s="3"/>
    </row>
    <row r="24" spans="1:52" ht="6" customHeight="1">
      <c r="A24" s="14"/>
      <c r="B24" s="14"/>
      <c r="C24" s="14"/>
      <c r="D24" s="14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3"/>
      <c r="AW24" s="3"/>
      <c r="AX24" s="3"/>
      <c r="AY24" s="3"/>
      <c r="AZ24" s="3"/>
    </row>
    <row r="25" spans="1:53" ht="23.25">
      <c r="A25" s="15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7"/>
      <c r="AX25" s="17"/>
      <c r="AY25" s="17"/>
      <c r="AZ25" s="17"/>
      <c r="BA25" s="18"/>
    </row>
    <row r="26" spans="1:53" ht="15.75">
      <c r="A26" s="1240" t="s">
        <v>2</v>
      </c>
      <c r="B26" s="1233"/>
      <c r="C26" s="1241" t="s">
        <v>18</v>
      </c>
      <c r="D26" s="1232"/>
      <c r="E26" s="1232"/>
      <c r="F26" s="1233"/>
      <c r="G26" s="1242" t="s">
        <v>228</v>
      </c>
      <c r="H26" s="1243"/>
      <c r="I26" s="1244"/>
      <c r="J26" s="1231" t="s">
        <v>19</v>
      </c>
      <c r="K26" s="1232"/>
      <c r="L26" s="1232"/>
      <c r="M26" s="1233"/>
      <c r="N26" s="1231" t="s">
        <v>31</v>
      </c>
      <c r="O26" s="1232"/>
      <c r="P26" s="1233"/>
      <c r="Q26" s="1231" t="s">
        <v>32</v>
      </c>
      <c r="R26" s="1265"/>
      <c r="S26" s="1266"/>
      <c r="T26" s="1231" t="s">
        <v>20</v>
      </c>
      <c r="U26" s="1232"/>
      <c r="V26" s="1233"/>
      <c r="W26" s="1231" t="s">
        <v>33</v>
      </c>
      <c r="X26" s="1232"/>
      <c r="Y26" s="1233"/>
      <c r="Z26" s="13"/>
      <c r="AA26" s="1256" t="s">
        <v>34</v>
      </c>
      <c r="AB26" s="1257"/>
      <c r="AC26" s="1257"/>
      <c r="AD26" s="1257"/>
      <c r="AE26" s="1258"/>
      <c r="AF26" s="1231" t="s">
        <v>203</v>
      </c>
      <c r="AG26" s="1257"/>
      <c r="AH26" s="1258"/>
      <c r="AI26" s="1231" t="s">
        <v>35</v>
      </c>
      <c r="AJ26" s="1232"/>
      <c r="AK26" s="1258"/>
      <c r="AL26" s="19"/>
      <c r="AM26" s="1279" t="s">
        <v>36</v>
      </c>
      <c r="AN26" s="1280"/>
      <c r="AO26" s="1281"/>
      <c r="AP26" s="1221" t="s">
        <v>37</v>
      </c>
      <c r="AQ26" s="1222"/>
      <c r="AR26" s="1222"/>
      <c r="AS26" s="1222"/>
      <c r="AT26" s="1222"/>
      <c r="AU26" s="1222"/>
      <c r="AV26" s="1222"/>
      <c r="AW26" s="1222"/>
      <c r="AX26" s="1295" t="s">
        <v>203</v>
      </c>
      <c r="AY26" s="1295"/>
      <c r="AZ26" s="1295"/>
      <c r="BA26" s="1296"/>
    </row>
    <row r="27" spans="1:53" ht="15.75">
      <c r="A27" s="1234"/>
      <c r="B27" s="1236"/>
      <c r="C27" s="1234"/>
      <c r="D27" s="1235"/>
      <c r="E27" s="1235"/>
      <c r="F27" s="1236"/>
      <c r="G27" s="1245"/>
      <c r="H27" s="1246"/>
      <c r="I27" s="1247"/>
      <c r="J27" s="1234"/>
      <c r="K27" s="1235"/>
      <c r="L27" s="1235"/>
      <c r="M27" s="1236"/>
      <c r="N27" s="1234"/>
      <c r="O27" s="1235"/>
      <c r="P27" s="1236"/>
      <c r="Q27" s="1267"/>
      <c r="R27" s="1268"/>
      <c r="S27" s="1269"/>
      <c r="T27" s="1234"/>
      <c r="U27" s="1235"/>
      <c r="V27" s="1236"/>
      <c r="W27" s="1234"/>
      <c r="X27" s="1235"/>
      <c r="Y27" s="1236"/>
      <c r="Z27" s="13"/>
      <c r="AA27" s="1259"/>
      <c r="AB27" s="1260"/>
      <c r="AC27" s="1260"/>
      <c r="AD27" s="1260"/>
      <c r="AE27" s="1261"/>
      <c r="AF27" s="1259"/>
      <c r="AG27" s="1260"/>
      <c r="AH27" s="1261"/>
      <c r="AI27" s="1234"/>
      <c r="AJ27" s="1297"/>
      <c r="AK27" s="1261"/>
      <c r="AL27" s="20"/>
      <c r="AM27" s="1282"/>
      <c r="AN27" s="1283"/>
      <c r="AO27" s="1284"/>
      <c r="AP27" s="1221"/>
      <c r="AQ27" s="1222"/>
      <c r="AR27" s="1222"/>
      <c r="AS27" s="1222"/>
      <c r="AT27" s="1222"/>
      <c r="AU27" s="1222"/>
      <c r="AV27" s="1222"/>
      <c r="AW27" s="1222"/>
      <c r="AX27" s="1295"/>
      <c r="AY27" s="1295"/>
      <c r="AZ27" s="1295"/>
      <c r="BA27" s="1296"/>
    </row>
    <row r="28" spans="1:53" ht="48.75" customHeight="1">
      <c r="A28" s="1237"/>
      <c r="B28" s="1239"/>
      <c r="C28" s="1237"/>
      <c r="D28" s="1238"/>
      <c r="E28" s="1238"/>
      <c r="F28" s="1239"/>
      <c r="G28" s="1248"/>
      <c r="H28" s="1249"/>
      <c r="I28" s="1250"/>
      <c r="J28" s="1237"/>
      <c r="K28" s="1238"/>
      <c r="L28" s="1238"/>
      <c r="M28" s="1239"/>
      <c r="N28" s="1237"/>
      <c r="O28" s="1238"/>
      <c r="P28" s="1239"/>
      <c r="Q28" s="1270"/>
      <c r="R28" s="1271"/>
      <c r="S28" s="1272"/>
      <c r="T28" s="1237"/>
      <c r="U28" s="1238"/>
      <c r="V28" s="1239"/>
      <c r="W28" s="1237"/>
      <c r="X28" s="1238"/>
      <c r="Y28" s="1239"/>
      <c r="Z28" s="13"/>
      <c r="AA28" s="1262"/>
      <c r="AB28" s="1263"/>
      <c r="AC28" s="1263"/>
      <c r="AD28" s="1263"/>
      <c r="AE28" s="1264"/>
      <c r="AF28" s="1262"/>
      <c r="AG28" s="1263"/>
      <c r="AH28" s="1264"/>
      <c r="AI28" s="1262"/>
      <c r="AJ28" s="1263"/>
      <c r="AK28" s="1264"/>
      <c r="AL28" s="20"/>
      <c r="AM28" s="1282"/>
      <c r="AN28" s="1283"/>
      <c r="AO28" s="1284"/>
      <c r="AP28" s="1221"/>
      <c r="AQ28" s="1222"/>
      <c r="AR28" s="1222"/>
      <c r="AS28" s="1222"/>
      <c r="AT28" s="1222"/>
      <c r="AU28" s="1222"/>
      <c r="AV28" s="1222"/>
      <c r="AW28" s="1222"/>
      <c r="AX28" s="1295"/>
      <c r="AY28" s="1295"/>
      <c r="AZ28" s="1295"/>
      <c r="BA28" s="1296"/>
    </row>
    <row r="29" spans="1:53" ht="20.25">
      <c r="A29" s="1251">
        <v>1</v>
      </c>
      <c r="B29" s="1252"/>
      <c r="C29" s="1251">
        <v>34</v>
      </c>
      <c r="D29" s="1251"/>
      <c r="E29" s="1251"/>
      <c r="F29" s="1251"/>
      <c r="G29" s="1273">
        <v>6</v>
      </c>
      <c r="H29" s="1273"/>
      <c r="I29" s="1273"/>
      <c r="J29" s="1273"/>
      <c r="K29" s="1274"/>
      <c r="L29" s="1274"/>
      <c r="M29" s="1274"/>
      <c r="N29" s="1273"/>
      <c r="O29" s="1274"/>
      <c r="P29" s="1274"/>
      <c r="Q29" s="1288"/>
      <c r="R29" s="1289"/>
      <c r="S29" s="1289"/>
      <c r="T29" s="1273">
        <v>12</v>
      </c>
      <c r="U29" s="1274"/>
      <c r="V29" s="1274"/>
      <c r="W29" s="1273">
        <v>52</v>
      </c>
      <c r="X29" s="1274"/>
      <c r="Y29" s="1274"/>
      <c r="Z29" s="13"/>
      <c r="AA29" s="1290" t="s">
        <v>22</v>
      </c>
      <c r="AB29" s="1277"/>
      <c r="AC29" s="1277"/>
      <c r="AD29" s="1277"/>
      <c r="AE29" s="1291"/>
      <c r="AF29" s="1276">
        <v>3</v>
      </c>
      <c r="AG29" s="1277"/>
      <c r="AH29" s="1278"/>
      <c r="AI29" s="1276">
        <v>4</v>
      </c>
      <c r="AJ29" s="1277"/>
      <c r="AK29" s="1278"/>
      <c r="AL29" s="20"/>
      <c r="AM29" s="1285"/>
      <c r="AN29" s="1286"/>
      <c r="AO29" s="1287"/>
      <c r="AP29" s="1223"/>
      <c r="AQ29" s="1224"/>
      <c r="AR29" s="1224"/>
      <c r="AS29" s="1224"/>
      <c r="AT29" s="1224"/>
      <c r="AU29" s="1224"/>
      <c r="AV29" s="1224"/>
      <c r="AW29" s="1224"/>
      <c r="AX29" s="1295"/>
      <c r="AY29" s="1295"/>
      <c r="AZ29" s="1295"/>
      <c r="BA29" s="1296"/>
    </row>
    <row r="30" spans="1:53" ht="20.25">
      <c r="A30" s="1312">
        <v>2</v>
      </c>
      <c r="B30" s="1313"/>
      <c r="C30" s="1312"/>
      <c r="D30" s="1313"/>
      <c r="E30" s="1313"/>
      <c r="F30" s="1313"/>
      <c r="G30" s="1307"/>
      <c r="H30" s="1308"/>
      <c r="I30" s="1308"/>
      <c r="J30" s="1273">
        <v>4</v>
      </c>
      <c r="K30" s="1274"/>
      <c r="L30" s="1274"/>
      <c r="M30" s="1274"/>
      <c r="N30" s="1273">
        <v>12</v>
      </c>
      <c r="O30" s="1274"/>
      <c r="P30" s="1274"/>
      <c r="Q30" s="1288">
        <v>1</v>
      </c>
      <c r="R30" s="1289"/>
      <c r="S30" s="1289"/>
      <c r="T30" s="1273"/>
      <c r="U30" s="1274"/>
      <c r="V30" s="1274"/>
      <c r="W30" s="1307">
        <f>C30+G30+J30+N30+Q30+T30</f>
        <v>17</v>
      </c>
      <c r="X30" s="1308"/>
      <c r="Y30" s="1308"/>
      <c r="Z30" s="13"/>
      <c r="AA30" s="1301" t="s">
        <v>38</v>
      </c>
      <c r="AB30" s="1310"/>
      <c r="AC30" s="1310"/>
      <c r="AD30" s="1310"/>
      <c r="AE30" s="1311"/>
      <c r="AF30" s="1301">
        <v>3</v>
      </c>
      <c r="AG30" s="1302"/>
      <c r="AH30" s="1303"/>
      <c r="AI30" s="1301">
        <v>11</v>
      </c>
      <c r="AJ30" s="1302"/>
      <c r="AK30" s="1303"/>
      <c r="AL30" s="21"/>
      <c r="AM30" s="1301" t="s">
        <v>27</v>
      </c>
      <c r="AN30" s="1302"/>
      <c r="AO30" s="1303"/>
      <c r="AP30" s="1292" t="s">
        <v>23</v>
      </c>
      <c r="AQ30" s="1292"/>
      <c r="AR30" s="1292"/>
      <c r="AS30" s="1292"/>
      <c r="AT30" s="1292"/>
      <c r="AU30" s="1292"/>
      <c r="AV30" s="1292"/>
      <c r="AW30" s="1292"/>
      <c r="AX30" s="1293">
        <v>3</v>
      </c>
      <c r="AY30" s="1294"/>
      <c r="AZ30" s="1294"/>
      <c r="BA30" s="1266"/>
    </row>
    <row r="31" spans="1:53" ht="42.75" customHeight="1">
      <c r="A31" s="1314" t="s">
        <v>21</v>
      </c>
      <c r="B31" s="1315"/>
      <c r="C31" s="1312">
        <v>33</v>
      </c>
      <c r="D31" s="1313"/>
      <c r="E31" s="1313"/>
      <c r="F31" s="1313"/>
      <c r="G31" s="1307">
        <f>G29+G30</f>
        <v>6</v>
      </c>
      <c r="H31" s="1308"/>
      <c r="I31" s="1308"/>
      <c r="J31" s="1307">
        <v>4</v>
      </c>
      <c r="K31" s="1308"/>
      <c r="L31" s="1308"/>
      <c r="M31" s="1308"/>
      <c r="N31" s="1307">
        <v>11</v>
      </c>
      <c r="O31" s="1308"/>
      <c r="P31" s="1308"/>
      <c r="Q31" s="1288">
        <v>2</v>
      </c>
      <c r="R31" s="1309"/>
      <c r="S31" s="1309"/>
      <c r="T31" s="1298">
        <f>T29+T30</f>
        <v>12</v>
      </c>
      <c r="U31" s="1299"/>
      <c r="V31" s="1300"/>
      <c r="W31" s="1298">
        <f>W29+W30</f>
        <v>69</v>
      </c>
      <c r="X31" s="1299"/>
      <c r="Y31" s="1300"/>
      <c r="Z31" s="13"/>
      <c r="AA31" s="1262"/>
      <c r="AB31" s="1263"/>
      <c r="AC31" s="1263"/>
      <c r="AD31" s="1263"/>
      <c r="AE31" s="1264"/>
      <c r="AF31" s="1304"/>
      <c r="AG31" s="1305"/>
      <c r="AH31" s="1306"/>
      <c r="AI31" s="1304"/>
      <c r="AJ31" s="1305"/>
      <c r="AK31" s="1306"/>
      <c r="AL31" s="22"/>
      <c r="AM31" s="1304"/>
      <c r="AN31" s="1305"/>
      <c r="AO31" s="1306"/>
      <c r="AP31" s="1252"/>
      <c r="AQ31" s="1252"/>
      <c r="AR31" s="1252"/>
      <c r="AS31" s="1252"/>
      <c r="AT31" s="1252"/>
      <c r="AU31" s="1252"/>
      <c r="AV31" s="1252"/>
      <c r="AW31" s="1252"/>
      <c r="AX31" s="1270"/>
      <c r="AY31" s="1271"/>
      <c r="AZ31" s="1271"/>
      <c r="BA31" s="1272"/>
    </row>
    <row r="38" ht="15.75">
      <c r="Z38" s="1">
        <v>18</v>
      </c>
    </row>
    <row r="39" ht="15.75">
      <c r="Z39" s="1">
        <v>15</v>
      </c>
    </row>
  </sheetData>
  <sheetProtection/>
  <mergeCells count="85">
    <mergeCell ref="A30:B30"/>
    <mergeCell ref="C30:F30"/>
    <mergeCell ref="G30:I30"/>
    <mergeCell ref="J30:M30"/>
    <mergeCell ref="A31:B31"/>
    <mergeCell ref="C31:F31"/>
    <mergeCell ref="G31:I31"/>
    <mergeCell ref="J31:M31"/>
    <mergeCell ref="N31:P31"/>
    <mergeCell ref="AJ19:AN19"/>
    <mergeCell ref="Q31:S31"/>
    <mergeCell ref="AF30:AH31"/>
    <mergeCell ref="AI30:AK31"/>
    <mergeCell ref="W31:Y31"/>
    <mergeCell ref="W30:Y30"/>
    <mergeCell ref="AA30:AE31"/>
    <mergeCell ref="AF26:AH28"/>
    <mergeCell ref="AP30:AW31"/>
    <mergeCell ref="AX30:BA31"/>
    <mergeCell ref="AX26:BA29"/>
    <mergeCell ref="N30:P30"/>
    <mergeCell ref="Q30:S30"/>
    <mergeCell ref="T26:V28"/>
    <mergeCell ref="T30:V30"/>
    <mergeCell ref="AI26:AK28"/>
    <mergeCell ref="T31:V31"/>
    <mergeCell ref="AM30:AO31"/>
    <mergeCell ref="J26:M28"/>
    <mergeCell ref="G29:I29"/>
    <mergeCell ref="J29:M29"/>
    <mergeCell ref="AI29:AK29"/>
    <mergeCell ref="AM26:AO29"/>
    <mergeCell ref="N29:P29"/>
    <mergeCell ref="Q29:S29"/>
    <mergeCell ref="W29:Y29"/>
    <mergeCell ref="AA29:AE29"/>
    <mergeCell ref="AF29:AH29"/>
    <mergeCell ref="G26:I28"/>
    <mergeCell ref="A29:B29"/>
    <mergeCell ref="C29:F29"/>
    <mergeCell ref="S19:W19"/>
    <mergeCell ref="AA26:AE28"/>
    <mergeCell ref="W26:Y28"/>
    <mergeCell ref="Q26:S28"/>
    <mergeCell ref="T29:V29"/>
    <mergeCell ref="X19:AA19"/>
    <mergeCell ref="A23:AU23"/>
    <mergeCell ref="P9:AK9"/>
    <mergeCell ref="AS19:AV19"/>
    <mergeCell ref="AW19:BA19"/>
    <mergeCell ref="N26:P28"/>
    <mergeCell ref="B19:E19"/>
    <mergeCell ref="F19:I19"/>
    <mergeCell ref="J19:M19"/>
    <mergeCell ref="N19:R19"/>
    <mergeCell ref="A26:B28"/>
    <mergeCell ref="C26:F28"/>
    <mergeCell ref="P15:AQ15"/>
    <mergeCell ref="AN9:BA10"/>
    <mergeCell ref="AP26:AW29"/>
    <mergeCell ref="A4:O4"/>
    <mergeCell ref="A18:BA18"/>
    <mergeCell ref="AO19:AR19"/>
    <mergeCell ref="AB19:AE19"/>
    <mergeCell ref="AF19:AI19"/>
    <mergeCell ref="A19:A20"/>
    <mergeCell ref="AN4:BA7"/>
    <mergeCell ref="AO1:BA3"/>
    <mergeCell ref="A2:O2"/>
    <mergeCell ref="A3:O3"/>
    <mergeCell ref="P16:AM16"/>
    <mergeCell ref="P14:AQ14"/>
    <mergeCell ref="AN8:BA8"/>
    <mergeCell ref="P10:AJ10"/>
    <mergeCell ref="P11:AM11"/>
    <mergeCell ref="P12:AQ12"/>
    <mergeCell ref="P13:AR13"/>
    <mergeCell ref="A8:O8"/>
    <mergeCell ref="P3:AN3"/>
    <mergeCell ref="A7:O7"/>
    <mergeCell ref="P7:AM7"/>
    <mergeCell ref="P8:AC8"/>
    <mergeCell ref="A1:O1"/>
    <mergeCell ref="P1:AN1"/>
    <mergeCell ref="A5:O5"/>
  </mergeCells>
  <printOptions/>
  <pageMargins left="0.56" right="0.36" top="1" bottom="1" header="0.5" footer="0.5"/>
  <pageSetup fitToHeight="0" fitToWidth="1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"/>
  <sheetViews>
    <sheetView zoomScale="90" zoomScaleNormal="90" zoomScaleSheetLayoutView="76" zoomScalePageLayoutView="0" workbookViewId="0" topLeftCell="A1">
      <selection activeCell="E17" sqref="E17"/>
    </sheetView>
  </sheetViews>
  <sheetFormatPr defaultColWidth="9.00390625" defaultRowHeight="12.75"/>
  <cols>
    <col min="1" max="1" width="9.125" style="203" customWidth="1"/>
    <col min="2" max="2" width="58.00390625" style="203" customWidth="1"/>
    <col min="3" max="3" width="6.75390625" style="203" customWidth="1"/>
    <col min="4" max="4" width="7.25390625" style="203" customWidth="1"/>
    <col min="5" max="5" width="7.75390625" style="203" customWidth="1"/>
    <col min="6" max="6" width="6.75390625" style="203" customWidth="1"/>
    <col min="7" max="7" width="7.25390625" style="203" hidden="1" customWidth="1"/>
    <col min="8" max="8" width="11.75390625" style="203" hidden="1" customWidth="1"/>
    <col min="9" max="12" width="9.125" style="203" customWidth="1"/>
    <col min="13" max="13" width="11.625" style="203" hidden="1" customWidth="1"/>
    <col min="14" max="15" width="0" style="203" hidden="1" customWidth="1"/>
    <col min="16" max="16" width="13.25390625" style="203" customWidth="1"/>
    <col min="17" max="18" width="10.25390625" style="203" hidden="1" customWidth="1"/>
    <col min="19" max="20" width="0" style="203" hidden="1" customWidth="1"/>
    <col min="21" max="21" width="18.75390625" style="203" customWidth="1"/>
    <col min="22" max="16384" width="9.125" style="203" customWidth="1"/>
  </cols>
  <sheetData>
    <row r="1" spans="1:21" ht="18.75">
      <c r="A1" s="1441" t="s">
        <v>239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  <c r="L1" s="1442"/>
      <c r="M1" s="1442"/>
      <c r="N1" s="1442"/>
      <c r="O1" s="1442"/>
      <c r="P1" s="1442"/>
      <c r="Q1" s="1443"/>
      <c r="R1" s="76"/>
      <c r="S1" s="76"/>
      <c r="T1" s="76"/>
      <c r="U1" s="76"/>
    </row>
    <row r="2" spans="1:21" ht="29.25" customHeight="1">
      <c r="A2" s="1444" t="s">
        <v>40</v>
      </c>
      <c r="B2" s="1425" t="s">
        <v>41</v>
      </c>
      <c r="C2" s="1436" t="s">
        <v>199</v>
      </c>
      <c r="D2" s="1436"/>
      <c r="E2" s="1437"/>
      <c r="F2" s="1437"/>
      <c r="G2" s="1422" t="s">
        <v>42</v>
      </c>
      <c r="H2" s="1425" t="s">
        <v>43</v>
      </c>
      <c r="I2" s="1425"/>
      <c r="J2" s="1425"/>
      <c r="K2" s="1425"/>
      <c r="L2" s="1425"/>
      <c r="M2" s="1426"/>
      <c r="N2" s="1425"/>
      <c r="O2" s="1425"/>
      <c r="P2" s="1425"/>
      <c r="Q2" s="1426"/>
      <c r="R2" s="490"/>
      <c r="S2" s="490"/>
      <c r="T2" s="490"/>
      <c r="U2" s="1446" t="s">
        <v>232</v>
      </c>
    </row>
    <row r="3" spans="1:21" ht="18" customHeight="1">
      <c r="A3" s="1444"/>
      <c r="B3" s="1425"/>
      <c r="C3" s="1436"/>
      <c r="D3" s="1436"/>
      <c r="E3" s="1437"/>
      <c r="F3" s="1437"/>
      <c r="G3" s="1422"/>
      <c r="H3" s="1422" t="s">
        <v>44</v>
      </c>
      <c r="I3" s="1428" t="s">
        <v>45</v>
      </c>
      <c r="J3" s="1428"/>
      <c r="K3" s="1428"/>
      <c r="L3" s="1428"/>
      <c r="M3" s="1422" t="s">
        <v>46</v>
      </c>
      <c r="N3" s="1425" t="s">
        <v>47</v>
      </c>
      <c r="O3" s="1426"/>
      <c r="P3" s="1426"/>
      <c r="Q3" s="486" t="s">
        <v>100</v>
      </c>
      <c r="R3" s="490"/>
      <c r="S3" s="490"/>
      <c r="T3" s="490"/>
      <c r="U3" s="1446"/>
    </row>
    <row r="4" spans="1:21" ht="15.75">
      <c r="A4" s="1444"/>
      <c r="B4" s="1425"/>
      <c r="C4" s="1436"/>
      <c r="D4" s="1436"/>
      <c r="E4" s="1437"/>
      <c r="F4" s="1437"/>
      <c r="G4" s="1422"/>
      <c r="H4" s="1426"/>
      <c r="I4" s="1422" t="s">
        <v>48</v>
      </c>
      <c r="J4" s="1425" t="s">
        <v>49</v>
      </c>
      <c r="K4" s="1426"/>
      <c r="L4" s="1426"/>
      <c r="M4" s="1426"/>
      <c r="N4" s="1428"/>
      <c r="O4" s="1427"/>
      <c r="P4" s="1427"/>
      <c r="Q4" s="1428" t="s">
        <v>198</v>
      </c>
      <c r="R4" s="490"/>
      <c r="S4" s="490"/>
      <c r="T4" s="490"/>
      <c r="U4" s="1446"/>
    </row>
    <row r="5" spans="1:21" ht="15.75">
      <c r="A5" s="1444"/>
      <c r="B5" s="1425"/>
      <c r="C5" s="1422" t="s">
        <v>50</v>
      </c>
      <c r="D5" s="1422" t="s">
        <v>51</v>
      </c>
      <c r="E5" s="1431" t="s">
        <v>52</v>
      </c>
      <c r="F5" s="1431"/>
      <c r="G5" s="1422"/>
      <c r="H5" s="1426"/>
      <c r="I5" s="1427"/>
      <c r="J5" s="1422" t="s">
        <v>53</v>
      </c>
      <c r="K5" s="1422" t="s">
        <v>54</v>
      </c>
      <c r="L5" s="1422" t="s">
        <v>55</v>
      </c>
      <c r="M5" s="1426"/>
      <c r="N5" s="1427"/>
      <c r="O5" s="1427"/>
      <c r="P5" s="1427"/>
      <c r="Q5" s="1427"/>
      <c r="R5" s="490"/>
      <c r="S5" s="490"/>
      <c r="T5" s="490"/>
      <c r="U5" s="1446"/>
    </row>
    <row r="6" spans="1:26" ht="15.75">
      <c r="A6" s="1444"/>
      <c r="B6" s="1425"/>
      <c r="C6" s="1422"/>
      <c r="D6" s="1422"/>
      <c r="E6" s="1431"/>
      <c r="F6" s="1431"/>
      <c r="G6" s="1422"/>
      <c r="H6" s="1426"/>
      <c r="I6" s="1427"/>
      <c r="J6" s="1422"/>
      <c r="K6" s="1422"/>
      <c r="L6" s="1422"/>
      <c r="M6" s="1426"/>
      <c r="N6" s="27">
        <v>1</v>
      </c>
      <c r="O6" s="27" t="s">
        <v>200</v>
      </c>
      <c r="P6" s="27" t="s">
        <v>201</v>
      </c>
      <c r="Q6" s="27">
        <v>3</v>
      </c>
      <c r="R6" s="490"/>
      <c r="S6" s="490"/>
      <c r="T6" s="490"/>
      <c r="U6" s="1446"/>
      <c r="X6" s="27">
        <v>1</v>
      </c>
      <c r="Y6" s="27" t="s">
        <v>200</v>
      </c>
      <c r="Z6" s="27" t="s">
        <v>201</v>
      </c>
    </row>
    <row r="7" spans="1:21" ht="26.25" customHeight="1">
      <c r="A7" s="1444"/>
      <c r="B7" s="1425"/>
      <c r="C7" s="1422"/>
      <c r="D7" s="1422"/>
      <c r="E7" s="1423" t="s">
        <v>56</v>
      </c>
      <c r="F7" s="1424" t="s">
        <v>57</v>
      </c>
      <c r="G7" s="1422"/>
      <c r="H7" s="1426"/>
      <c r="I7" s="1427"/>
      <c r="J7" s="1422"/>
      <c r="K7" s="1422"/>
      <c r="L7" s="1422"/>
      <c r="M7" s="1426"/>
      <c r="N7" s="1425"/>
      <c r="O7" s="1426"/>
      <c r="P7" s="1426"/>
      <c r="Q7" s="486"/>
      <c r="R7" s="490"/>
      <c r="S7" s="490"/>
      <c r="T7" s="490"/>
      <c r="U7" s="1446"/>
    </row>
    <row r="8" spans="1:21" ht="33" customHeight="1">
      <c r="A8" s="1444"/>
      <c r="B8" s="1425"/>
      <c r="C8" s="1422"/>
      <c r="D8" s="1422"/>
      <c r="E8" s="1423"/>
      <c r="F8" s="1423"/>
      <c r="G8" s="1422"/>
      <c r="H8" s="1426"/>
      <c r="I8" s="1427"/>
      <c r="J8" s="1422"/>
      <c r="K8" s="1422"/>
      <c r="L8" s="1422"/>
      <c r="M8" s="1426"/>
      <c r="N8" s="28">
        <v>15</v>
      </c>
      <c r="O8" s="28">
        <v>9</v>
      </c>
      <c r="P8" s="28"/>
      <c r="Q8" s="28">
        <v>15</v>
      </c>
      <c r="R8" s="490"/>
      <c r="S8" s="490"/>
      <c r="T8" s="490"/>
      <c r="U8" s="1446"/>
    </row>
    <row r="9" spans="1:23" s="488" customFormat="1" ht="18.75">
      <c r="A9" s="1053" t="s">
        <v>105</v>
      </c>
      <c r="B9" s="1054" t="s">
        <v>71</v>
      </c>
      <c r="C9" s="1055" t="s">
        <v>201</v>
      </c>
      <c r="D9" s="1053"/>
      <c r="E9" s="1053"/>
      <c r="F9" s="1057"/>
      <c r="G9" s="1058">
        <v>2</v>
      </c>
      <c r="H9" s="1058">
        <v>60</v>
      </c>
      <c r="I9" s="1058">
        <v>20</v>
      </c>
      <c r="J9" s="1056"/>
      <c r="K9" s="1056"/>
      <c r="L9" s="1056">
        <v>20</v>
      </c>
      <c r="M9" s="1056">
        <v>40</v>
      </c>
      <c r="N9" s="1056"/>
      <c r="O9" s="1056"/>
      <c r="P9" s="1056">
        <v>2</v>
      </c>
      <c r="Q9" s="1056"/>
      <c r="R9" s="1052"/>
      <c r="S9" s="1052"/>
      <c r="T9" s="1052" t="s">
        <v>230</v>
      </c>
      <c r="U9" s="1052"/>
      <c r="V9" s="488" t="s">
        <v>230</v>
      </c>
      <c r="W9" s="488" t="s">
        <v>229</v>
      </c>
    </row>
    <row r="10" spans="1:23" s="488" customFormat="1" ht="37.5">
      <c r="A10" s="1059"/>
      <c r="B10" s="1060" t="s">
        <v>77</v>
      </c>
      <c r="C10" s="1055"/>
      <c r="D10" s="1053" t="s">
        <v>202</v>
      </c>
      <c r="E10" s="1053"/>
      <c r="F10" s="1057"/>
      <c r="G10" s="1061"/>
      <c r="H10" s="1055"/>
      <c r="I10" s="1062">
        <v>0</v>
      </c>
      <c r="J10" s="1055"/>
      <c r="K10" s="1055"/>
      <c r="L10" s="1055"/>
      <c r="M10" s="1055"/>
      <c r="N10" s="1056" t="s">
        <v>78</v>
      </c>
      <c r="O10" s="1056" t="s">
        <v>78</v>
      </c>
      <c r="P10" s="1056" t="s">
        <v>78</v>
      </c>
      <c r="Q10" s="1056"/>
      <c r="R10" s="1052"/>
      <c r="S10" s="1052"/>
      <c r="T10" s="1052" t="s">
        <v>229</v>
      </c>
      <c r="U10" s="1052"/>
      <c r="V10" s="488" t="s">
        <v>229</v>
      </c>
      <c r="W10" s="488" t="s">
        <v>229</v>
      </c>
    </row>
    <row r="11" spans="1:23" s="488" customFormat="1" ht="37.5">
      <c r="A11" s="1053" t="s">
        <v>144</v>
      </c>
      <c r="B11" s="1077" t="s">
        <v>117</v>
      </c>
      <c r="C11" s="1055" t="s">
        <v>201</v>
      </c>
      <c r="D11" s="1055"/>
      <c r="E11" s="1055"/>
      <c r="F11" s="1078"/>
      <c r="G11" s="1061">
        <v>4</v>
      </c>
      <c r="H11" s="1079">
        <v>120</v>
      </c>
      <c r="I11" s="1062">
        <v>45</v>
      </c>
      <c r="J11" s="1081">
        <v>27</v>
      </c>
      <c r="K11" s="1081">
        <v>18</v>
      </c>
      <c r="L11" s="1061"/>
      <c r="M11" s="1079">
        <v>75</v>
      </c>
      <c r="N11" s="1055"/>
      <c r="O11" s="1055"/>
      <c r="P11" s="1055">
        <v>5</v>
      </c>
      <c r="Q11" s="1080"/>
      <c r="R11" s="1052"/>
      <c r="S11" s="1052"/>
      <c r="T11" s="1052" t="s">
        <v>230</v>
      </c>
      <c r="U11" s="1052"/>
      <c r="V11" s="488" t="s">
        <v>230</v>
      </c>
      <c r="W11" s="488" t="s">
        <v>229</v>
      </c>
    </row>
    <row r="12" spans="1:23" s="488" customFormat="1" ht="18.75">
      <c r="A12" s="1082" t="s">
        <v>120</v>
      </c>
      <c r="B12" s="1093" t="s">
        <v>126</v>
      </c>
      <c r="C12" s="1059"/>
      <c r="D12" s="1089" t="s">
        <v>201</v>
      </c>
      <c r="E12" s="1082"/>
      <c r="F12" s="1094"/>
      <c r="G12" s="1072">
        <v>2.5</v>
      </c>
      <c r="H12" s="1059">
        <v>75</v>
      </c>
      <c r="I12" s="1085">
        <v>27</v>
      </c>
      <c r="J12" s="1059">
        <v>18</v>
      </c>
      <c r="K12" s="1059">
        <v>9</v>
      </c>
      <c r="L12" s="1059"/>
      <c r="M12" s="1085">
        <v>48</v>
      </c>
      <c r="N12" s="1059"/>
      <c r="O12" s="1059"/>
      <c r="P12" s="1095">
        <v>3</v>
      </c>
      <c r="Q12" s="1086"/>
      <c r="R12" s="1052"/>
      <c r="S12" s="1052"/>
      <c r="T12" s="1052" t="s">
        <v>230</v>
      </c>
      <c r="U12" s="1052"/>
      <c r="V12" s="488" t="s">
        <v>230</v>
      </c>
      <c r="W12" s="488" t="s">
        <v>229</v>
      </c>
    </row>
    <row r="13" spans="1:23" s="488" customFormat="1" ht="18.75">
      <c r="A13" s="1053"/>
      <c r="B13" s="1096" t="s">
        <v>121</v>
      </c>
      <c r="C13" s="1055"/>
      <c r="D13" s="1055"/>
      <c r="E13" s="1055" t="s">
        <v>201</v>
      </c>
      <c r="F13" s="1078"/>
      <c r="G13" s="1061">
        <v>1</v>
      </c>
      <c r="H13" s="1079">
        <v>30</v>
      </c>
      <c r="I13" s="1062">
        <v>10</v>
      </c>
      <c r="J13" s="1081"/>
      <c r="K13" s="1081">
        <v>10</v>
      </c>
      <c r="L13" s="1061"/>
      <c r="M13" s="1081">
        <v>20</v>
      </c>
      <c r="N13" s="1055"/>
      <c r="O13" s="1055"/>
      <c r="P13" s="1055">
        <v>1</v>
      </c>
      <c r="Q13" s="1080"/>
      <c r="R13" s="1052"/>
      <c r="S13" s="1052"/>
      <c r="T13" s="1052" t="s">
        <v>230</v>
      </c>
      <c r="U13" s="1052"/>
      <c r="V13" s="488" t="s">
        <v>230</v>
      </c>
      <c r="W13" s="488" t="s">
        <v>229</v>
      </c>
    </row>
    <row r="14" spans="1:254" s="488" customFormat="1" ht="37.5">
      <c r="A14" s="1082" t="s">
        <v>120</v>
      </c>
      <c r="B14" s="1097" t="s">
        <v>132</v>
      </c>
      <c r="C14" s="1059"/>
      <c r="D14" s="1059" t="s">
        <v>201</v>
      </c>
      <c r="E14" s="1059"/>
      <c r="F14" s="1084"/>
      <c r="G14" s="1072">
        <v>2.5</v>
      </c>
      <c r="H14" s="1059">
        <v>75</v>
      </c>
      <c r="I14" s="1085">
        <v>27</v>
      </c>
      <c r="J14" s="1073">
        <v>9</v>
      </c>
      <c r="K14" s="1059"/>
      <c r="L14" s="1059">
        <v>18</v>
      </c>
      <c r="M14" s="1059">
        <v>60</v>
      </c>
      <c r="N14" s="1059"/>
      <c r="O14" s="1059"/>
      <c r="P14" s="1059">
        <v>3</v>
      </c>
      <c r="Q14" s="1086"/>
      <c r="R14" s="1086"/>
      <c r="S14" s="1086"/>
      <c r="T14" s="1052" t="s">
        <v>230</v>
      </c>
      <c r="U14" s="1052"/>
      <c r="V14" s="488" t="s">
        <v>230</v>
      </c>
      <c r="W14" s="488" t="s">
        <v>229</v>
      </c>
      <c r="X14" s="1087"/>
      <c r="Y14" s="1087"/>
      <c r="Z14" s="1087"/>
      <c r="AA14" s="1087"/>
      <c r="AB14" s="1087"/>
      <c r="AC14" s="1087"/>
      <c r="AD14" s="1087"/>
      <c r="AE14" s="1087"/>
      <c r="AF14" s="1087"/>
      <c r="AG14" s="1087"/>
      <c r="AH14" s="1087"/>
      <c r="AI14" s="1087"/>
      <c r="AJ14" s="1087"/>
      <c r="AK14" s="1087"/>
      <c r="AL14" s="1087"/>
      <c r="AM14" s="1087"/>
      <c r="AN14" s="1087"/>
      <c r="AO14" s="1087"/>
      <c r="AP14" s="1087"/>
      <c r="AQ14" s="1087"/>
      <c r="AR14" s="1087"/>
      <c r="AS14" s="1087"/>
      <c r="AT14" s="1087"/>
      <c r="AU14" s="1087"/>
      <c r="AV14" s="1087"/>
      <c r="AW14" s="1087"/>
      <c r="AX14" s="1087"/>
      <c r="AY14" s="1087"/>
      <c r="AZ14" s="1087"/>
      <c r="BA14" s="1087"/>
      <c r="BB14" s="1087"/>
      <c r="BC14" s="1087"/>
      <c r="BD14" s="1087"/>
      <c r="BE14" s="1087"/>
      <c r="BF14" s="1087"/>
      <c r="BG14" s="1087"/>
      <c r="BH14" s="1087"/>
      <c r="BI14" s="1087"/>
      <c r="BJ14" s="1087"/>
      <c r="BK14" s="1087"/>
      <c r="BL14" s="1087"/>
      <c r="BM14" s="1087"/>
      <c r="BN14" s="1087"/>
      <c r="BO14" s="1087"/>
      <c r="BP14" s="1087"/>
      <c r="BQ14" s="1087"/>
      <c r="BR14" s="1087"/>
      <c r="BS14" s="1087"/>
      <c r="BT14" s="1087"/>
      <c r="BU14" s="1087"/>
      <c r="BV14" s="1087"/>
      <c r="BW14" s="1087"/>
      <c r="BX14" s="1087"/>
      <c r="BY14" s="1087"/>
      <c r="BZ14" s="1087"/>
      <c r="CA14" s="1087"/>
      <c r="CB14" s="1087"/>
      <c r="CC14" s="1087"/>
      <c r="CD14" s="1087"/>
      <c r="CE14" s="1087"/>
      <c r="CF14" s="1087"/>
      <c r="CG14" s="1087"/>
      <c r="CH14" s="1087"/>
      <c r="CI14" s="1087"/>
      <c r="CJ14" s="1087"/>
      <c r="CK14" s="1087"/>
      <c r="CL14" s="1087"/>
      <c r="CM14" s="1087"/>
      <c r="CN14" s="1087"/>
      <c r="CO14" s="1087"/>
      <c r="CP14" s="1087"/>
      <c r="CQ14" s="1087"/>
      <c r="CR14" s="1087"/>
      <c r="CS14" s="1087"/>
      <c r="CT14" s="1087"/>
      <c r="CU14" s="1087"/>
      <c r="CV14" s="1087"/>
      <c r="CW14" s="1087"/>
      <c r="CX14" s="1087"/>
      <c r="CY14" s="1087"/>
      <c r="CZ14" s="1087"/>
      <c r="DA14" s="1087"/>
      <c r="DB14" s="1087"/>
      <c r="DC14" s="1087"/>
      <c r="DD14" s="1087"/>
      <c r="DE14" s="1087"/>
      <c r="DF14" s="1087"/>
      <c r="DG14" s="1087"/>
      <c r="DH14" s="1087"/>
      <c r="DI14" s="1087"/>
      <c r="DJ14" s="1087"/>
      <c r="DK14" s="1087"/>
      <c r="DL14" s="1087"/>
      <c r="DM14" s="1087"/>
      <c r="DN14" s="1087"/>
      <c r="DO14" s="1087"/>
      <c r="DP14" s="1087"/>
      <c r="DQ14" s="1087"/>
      <c r="DR14" s="1087"/>
      <c r="DS14" s="1087"/>
      <c r="DT14" s="1087"/>
      <c r="DU14" s="1087"/>
      <c r="DV14" s="1087"/>
      <c r="DW14" s="1087"/>
      <c r="DX14" s="1087"/>
      <c r="DY14" s="1087"/>
      <c r="DZ14" s="1087"/>
      <c r="EA14" s="1087"/>
      <c r="EB14" s="1087"/>
      <c r="EC14" s="1087"/>
      <c r="ED14" s="1087"/>
      <c r="EE14" s="1087"/>
      <c r="EF14" s="1087"/>
      <c r="EG14" s="1087"/>
      <c r="EH14" s="1087"/>
      <c r="EI14" s="1087"/>
      <c r="EJ14" s="1087"/>
      <c r="EK14" s="1087"/>
      <c r="EL14" s="1087"/>
      <c r="EM14" s="1087"/>
      <c r="EN14" s="1087"/>
      <c r="EO14" s="1087"/>
      <c r="EP14" s="1087"/>
      <c r="EQ14" s="1087"/>
      <c r="ER14" s="1087"/>
      <c r="ES14" s="1087"/>
      <c r="ET14" s="1087"/>
      <c r="EU14" s="1087"/>
      <c r="EV14" s="1087"/>
      <c r="EW14" s="1087"/>
      <c r="EX14" s="1087"/>
      <c r="EY14" s="1087"/>
      <c r="EZ14" s="1087"/>
      <c r="FA14" s="1087"/>
      <c r="FB14" s="1087"/>
      <c r="FC14" s="1087"/>
      <c r="FD14" s="1087"/>
      <c r="FE14" s="1087"/>
      <c r="FF14" s="1087"/>
      <c r="FG14" s="1087"/>
      <c r="FH14" s="1087"/>
      <c r="FI14" s="1087"/>
      <c r="FJ14" s="1087"/>
      <c r="FK14" s="1087"/>
      <c r="FL14" s="1087"/>
      <c r="FM14" s="1087"/>
      <c r="FN14" s="1087"/>
      <c r="FO14" s="1087"/>
      <c r="FP14" s="1087"/>
      <c r="FQ14" s="1087"/>
      <c r="FR14" s="1087"/>
      <c r="FS14" s="1087"/>
      <c r="FT14" s="1087"/>
      <c r="FU14" s="1087"/>
      <c r="FV14" s="1087"/>
      <c r="FW14" s="1087"/>
      <c r="FX14" s="1087"/>
      <c r="FY14" s="1087"/>
      <c r="FZ14" s="1087"/>
      <c r="GA14" s="1087"/>
      <c r="GB14" s="1087"/>
      <c r="GC14" s="1087"/>
      <c r="GD14" s="1087"/>
      <c r="GE14" s="1087"/>
      <c r="GF14" s="1087"/>
      <c r="GG14" s="1087"/>
      <c r="GH14" s="1087"/>
      <c r="GI14" s="1087"/>
      <c r="GJ14" s="1087"/>
      <c r="GK14" s="1087"/>
      <c r="GL14" s="1087"/>
      <c r="GM14" s="1087"/>
      <c r="GN14" s="1087"/>
      <c r="GO14" s="1087"/>
      <c r="GP14" s="1087"/>
      <c r="GQ14" s="1087"/>
      <c r="GR14" s="1087"/>
      <c r="GS14" s="1087"/>
      <c r="GT14" s="1087"/>
      <c r="GU14" s="1087"/>
      <c r="GV14" s="1087"/>
      <c r="GW14" s="1087"/>
      <c r="GX14" s="1087"/>
      <c r="GY14" s="1087"/>
      <c r="GZ14" s="1087"/>
      <c r="HA14" s="1087"/>
      <c r="HB14" s="1087"/>
      <c r="HC14" s="1087"/>
      <c r="HD14" s="1087"/>
      <c r="HE14" s="1087"/>
      <c r="HF14" s="1087"/>
      <c r="HG14" s="1087"/>
      <c r="HH14" s="1087"/>
      <c r="HI14" s="1087"/>
      <c r="HJ14" s="1087"/>
      <c r="HK14" s="1087"/>
      <c r="HL14" s="1087"/>
      <c r="HM14" s="1087"/>
      <c r="HN14" s="1087"/>
      <c r="HO14" s="1087"/>
      <c r="HP14" s="1087"/>
      <c r="HQ14" s="1087"/>
      <c r="HR14" s="1087"/>
      <c r="HS14" s="1087"/>
      <c r="HT14" s="1087"/>
      <c r="HU14" s="1087"/>
      <c r="HV14" s="1087"/>
      <c r="HW14" s="1087"/>
      <c r="HX14" s="1087"/>
      <c r="HY14" s="1087"/>
      <c r="HZ14" s="1087"/>
      <c r="IA14" s="1087"/>
      <c r="IB14" s="1087"/>
      <c r="IC14" s="1087"/>
      <c r="ID14" s="1087"/>
      <c r="IE14" s="1087"/>
      <c r="IF14" s="1087"/>
      <c r="IG14" s="1087"/>
      <c r="IH14" s="1087"/>
      <c r="II14" s="1087"/>
      <c r="IJ14" s="1087"/>
      <c r="IK14" s="1087"/>
      <c r="IL14" s="1087"/>
      <c r="IM14" s="1087"/>
      <c r="IN14" s="1087"/>
      <c r="IO14" s="1087"/>
      <c r="IP14" s="1087"/>
      <c r="IQ14" s="1087"/>
      <c r="IR14" s="1087"/>
      <c r="IS14" s="1087"/>
      <c r="IT14" s="1087"/>
    </row>
    <row r="15" spans="1:254" s="488" customFormat="1" ht="18.75">
      <c r="A15" s="1082" t="s">
        <v>129</v>
      </c>
      <c r="B15" s="1083" t="s">
        <v>210</v>
      </c>
      <c r="C15" s="1059"/>
      <c r="D15" s="1059" t="s">
        <v>201</v>
      </c>
      <c r="E15" s="1059"/>
      <c r="F15" s="1084"/>
      <c r="G15" s="1072">
        <v>1.5</v>
      </c>
      <c r="H15" s="1059">
        <v>45</v>
      </c>
      <c r="I15" s="1085">
        <v>18</v>
      </c>
      <c r="J15" s="1073">
        <v>18</v>
      </c>
      <c r="K15" s="1059"/>
      <c r="L15" s="1059"/>
      <c r="M15" s="1085">
        <v>27</v>
      </c>
      <c r="N15" s="1059"/>
      <c r="O15" s="1059"/>
      <c r="P15" s="1059">
        <v>2</v>
      </c>
      <c r="Q15" s="1086"/>
      <c r="R15" s="1086"/>
      <c r="S15" s="1086"/>
      <c r="T15" s="1052" t="s">
        <v>230</v>
      </c>
      <c r="U15" s="1052"/>
      <c r="V15" s="488" t="s">
        <v>230</v>
      </c>
      <c r="W15" s="488" t="s">
        <v>229</v>
      </c>
      <c r="X15" s="1087"/>
      <c r="Y15" s="1087"/>
      <c r="Z15" s="1087"/>
      <c r="AA15" s="1087"/>
      <c r="AB15" s="1087"/>
      <c r="AC15" s="1087"/>
      <c r="AD15" s="1087"/>
      <c r="AE15" s="1087"/>
      <c r="AF15" s="1087"/>
      <c r="AG15" s="1087"/>
      <c r="AH15" s="1087"/>
      <c r="AI15" s="1087"/>
      <c r="AJ15" s="1087"/>
      <c r="AK15" s="1087"/>
      <c r="AL15" s="1087"/>
      <c r="AM15" s="1087"/>
      <c r="AN15" s="1087"/>
      <c r="AO15" s="1087"/>
      <c r="AP15" s="1087"/>
      <c r="AQ15" s="1087"/>
      <c r="AR15" s="1087"/>
      <c r="AS15" s="1087"/>
      <c r="AT15" s="1087"/>
      <c r="AU15" s="1087"/>
      <c r="AV15" s="1087"/>
      <c r="AW15" s="1087"/>
      <c r="AX15" s="1087"/>
      <c r="AY15" s="1087"/>
      <c r="AZ15" s="1087"/>
      <c r="BA15" s="1087"/>
      <c r="BB15" s="1087"/>
      <c r="BC15" s="1087"/>
      <c r="BD15" s="1087"/>
      <c r="BE15" s="1087"/>
      <c r="BF15" s="1087"/>
      <c r="BG15" s="1087"/>
      <c r="BH15" s="1087"/>
      <c r="BI15" s="1087"/>
      <c r="BJ15" s="1087"/>
      <c r="BK15" s="1087"/>
      <c r="BL15" s="1087"/>
      <c r="BM15" s="1087"/>
      <c r="BN15" s="1087"/>
      <c r="BO15" s="1087"/>
      <c r="BP15" s="1087"/>
      <c r="BQ15" s="1087"/>
      <c r="BR15" s="1087"/>
      <c r="BS15" s="1087"/>
      <c r="BT15" s="1087"/>
      <c r="BU15" s="1087"/>
      <c r="BV15" s="1087"/>
      <c r="BW15" s="1087"/>
      <c r="BX15" s="1087"/>
      <c r="BY15" s="1087"/>
      <c r="BZ15" s="1087"/>
      <c r="CA15" s="1087"/>
      <c r="CB15" s="1087"/>
      <c r="CC15" s="1087"/>
      <c r="CD15" s="1087"/>
      <c r="CE15" s="1087"/>
      <c r="CF15" s="1087"/>
      <c r="CG15" s="1087"/>
      <c r="CH15" s="1087"/>
      <c r="CI15" s="1087"/>
      <c r="CJ15" s="1087"/>
      <c r="CK15" s="1087"/>
      <c r="CL15" s="1087"/>
      <c r="CM15" s="1087"/>
      <c r="CN15" s="1087"/>
      <c r="CO15" s="1087"/>
      <c r="CP15" s="1087"/>
      <c r="CQ15" s="1087"/>
      <c r="CR15" s="1087"/>
      <c r="CS15" s="1087"/>
      <c r="CT15" s="1087"/>
      <c r="CU15" s="1087"/>
      <c r="CV15" s="1087"/>
      <c r="CW15" s="1087"/>
      <c r="CX15" s="1087"/>
      <c r="CY15" s="1087"/>
      <c r="CZ15" s="1087"/>
      <c r="DA15" s="1087"/>
      <c r="DB15" s="1087"/>
      <c r="DC15" s="1087"/>
      <c r="DD15" s="1087"/>
      <c r="DE15" s="1087"/>
      <c r="DF15" s="1087"/>
      <c r="DG15" s="1087"/>
      <c r="DH15" s="1087"/>
      <c r="DI15" s="1087"/>
      <c r="DJ15" s="1087"/>
      <c r="DK15" s="1087"/>
      <c r="DL15" s="1087"/>
      <c r="DM15" s="1087"/>
      <c r="DN15" s="1087"/>
      <c r="DO15" s="1087"/>
      <c r="DP15" s="1087"/>
      <c r="DQ15" s="1087"/>
      <c r="DR15" s="1087"/>
      <c r="DS15" s="1087"/>
      <c r="DT15" s="1087"/>
      <c r="DU15" s="1087"/>
      <c r="DV15" s="1087"/>
      <c r="DW15" s="1087"/>
      <c r="DX15" s="1087"/>
      <c r="DY15" s="1087"/>
      <c r="DZ15" s="1087"/>
      <c r="EA15" s="1087"/>
      <c r="EB15" s="1087"/>
      <c r="EC15" s="1087"/>
      <c r="ED15" s="1087"/>
      <c r="EE15" s="1087"/>
      <c r="EF15" s="1087"/>
      <c r="EG15" s="1087"/>
      <c r="EH15" s="1087"/>
      <c r="EI15" s="1087"/>
      <c r="EJ15" s="1087"/>
      <c r="EK15" s="1087"/>
      <c r="EL15" s="1087"/>
      <c r="EM15" s="1087"/>
      <c r="EN15" s="1087"/>
      <c r="EO15" s="1087"/>
      <c r="EP15" s="1087"/>
      <c r="EQ15" s="1087"/>
      <c r="ER15" s="1087"/>
      <c r="ES15" s="1087"/>
      <c r="ET15" s="1087"/>
      <c r="EU15" s="1087"/>
      <c r="EV15" s="1087"/>
      <c r="EW15" s="1087"/>
      <c r="EX15" s="1087"/>
      <c r="EY15" s="1087"/>
      <c r="EZ15" s="1087"/>
      <c r="FA15" s="1087"/>
      <c r="FB15" s="1087"/>
      <c r="FC15" s="1087"/>
      <c r="FD15" s="1087"/>
      <c r="FE15" s="1087"/>
      <c r="FF15" s="1087"/>
      <c r="FG15" s="1087"/>
      <c r="FH15" s="1087"/>
      <c r="FI15" s="1087"/>
      <c r="FJ15" s="1087"/>
      <c r="FK15" s="1087"/>
      <c r="FL15" s="1087"/>
      <c r="FM15" s="1087"/>
      <c r="FN15" s="1087"/>
      <c r="FO15" s="1087"/>
      <c r="FP15" s="1087"/>
      <c r="FQ15" s="1087"/>
      <c r="FR15" s="1087"/>
      <c r="FS15" s="1087"/>
      <c r="FT15" s="1087"/>
      <c r="FU15" s="1087"/>
      <c r="FV15" s="1087"/>
      <c r="FW15" s="1087"/>
      <c r="FX15" s="1087"/>
      <c r="FY15" s="1087"/>
      <c r="FZ15" s="1087"/>
      <c r="GA15" s="1087"/>
      <c r="GB15" s="1087"/>
      <c r="GC15" s="1087"/>
      <c r="GD15" s="1087"/>
      <c r="GE15" s="1087"/>
      <c r="GF15" s="1087"/>
      <c r="GG15" s="1087"/>
      <c r="GH15" s="1087"/>
      <c r="GI15" s="1087"/>
      <c r="GJ15" s="1087"/>
      <c r="GK15" s="1087"/>
      <c r="GL15" s="1087"/>
      <c r="GM15" s="1087"/>
      <c r="GN15" s="1087"/>
      <c r="GO15" s="1087"/>
      <c r="GP15" s="1087"/>
      <c r="GQ15" s="1087"/>
      <c r="GR15" s="1087"/>
      <c r="GS15" s="1087"/>
      <c r="GT15" s="1087"/>
      <c r="GU15" s="1087"/>
      <c r="GV15" s="1087"/>
      <c r="GW15" s="1087"/>
      <c r="GX15" s="1087"/>
      <c r="GY15" s="1087"/>
      <c r="GZ15" s="1087"/>
      <c r="HA15" s="1087"/>
      <c r="HB15" s="1087"/>
      <c r="HC15" s="1087"/>
      <c r="HD15" s="1087"/>
      <c r="HE15" s="1087"/>
      <c r="HF15" s="1087"/>
      <c r="HG15" s="1087"/>
      <c r="HH15" s="1087"/>
      <c r="HI15" s="1087"/>
      <c r="HJ15" s="1087"/>
      <c r="HK15" s="1087"/>
      <c r="HL15" s="1087"/>
      <c r="HM15" s="1087"/>
      <c r="HN15" s="1087"/>
      <c r="HO15" s="1087"/>
      <c r="HP15" s="1087"/>
      <c r="HQ15" s="1087"/>
      <c r="HR15" s="1087"/>
      <c r="HS15" s="1087"/>
      <c r="HT15" s="1087"/>
      <c r="HU15" s="1087"/>
      <c r="HV15" s="1087"/>
      <c r="HW15" s="1087"/>
      <c r="HX15" s="1087"/>
      <c r="HY15" s="1087"/>
      <c r="HZ15" s="1087"/>
      <c r="IA15" s="1087"/>
      <c r="IB15" s="1087"/>
      <c r="IC15" s="1087"/>
      <c r="ID15" s="1087"/>
      <c r="IE15" s="1087"/>
      <c r="IF15" s="1087"/>
      <c r="IG15" s="1087"/>
      <c r="IH15" s="1087"/>
      <c r="II15" s="1087"/>
      <c r="IJ15" s="1087"/>
      <c r="IK15" s="1087"/>
      <c r="IL15" s="1087"/>
      <c r="IM15" s="1087"/>
      <c r="IN15" s="1087"/>
      <c r="IO15" s="1087"/>
      <c r="IP15" s="1087"/>
      <c r="IQ15" s="1087"/>
      <c r="IR15" s="1087"/>
      <c r="IS15" s="1087"/>
      <c r="IT15" s="1087"/>
    </row>
    <row r="16" spans="1:23" s="488" customFormat="1" ht="37.5">
      <c r="A16" s="1053" t="s">
        <v>211</v>
      </c>
      <c r="B16" s="1077" t="s">
        <v>214</v>
      </c>
      <c r="C16" s="1088"/>
      <c r="D16" s="1063" t="s">
        <v>201</v>
      </c>
      <c r="E16" s="1063"/>
      <c r="F16" s="1088"/>
      <c r="G16" s="1068">
        <v>1.5</v>
      </c>
      <c r="H16" s="1055">
        <v>45</v>
      </c>
      <c r="I16" s="1062">
        <v>18</v>
      </c>
      <c r="J16" s="1089"/>
      <c r="K16" s="1059"/>
      <c r="L16" s="1055">
        <v>18</v>
      </c>
      <c r="M16" s="1062">
        <v>12</v>
      </c>
      <c r="N16" s="1055"/>
      <c r="O16" s="1055"/>
      <c r="P16" s="1055">
        <v>2</v>
      </c>
      <c r="Q16" s="1080"/>
      <c r="R16" s="1052"/>
      <c r="S16" s="1052"/>
      <c r="T16" s="1052" t="s">
        <v>230</v>
      </c>
      <c r="U16" s="1052"/>
      <c r="V16" s="488" t="s">
        <v>230</v>
      </c>
      <c r="W16" s="488" t="s">
        <v>229</v>
      </c>
    </row>
    <row r="17" spans="1:21" s="488" customFormat="1" ht="18">
      <c r="A17" s="1052"/>
      <c r="B17" s="1052"/>
      <c r="C17" s="1052">
        <v>2</v>
      </c>
      <c r="D17" s="1052">
        <v>4</v>
      </c>
      <c r="E17" s="1052">
        <v>1</v>
      </c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>
        <f>SUM(P9:P16)</f>
        <v>18</v>
      </c>
      <c r="Q17" s="1052"/>
      <c r="R17" s="1052"/>
      <c r="S17" s="1052"/>
      <c r="T17" s="1052"/>
      <c r="U17" s="1052"/>
    </row>
  </sheetData>
  <sheetProtection/>
  <mergeCells count="25">
    <mergeCell ref="C5:C8"/>
    <mergeCell ref="D5:D8"/>
    <mergeCell ref="E5:F6"/>
    <mergeCell ref="J5:J8"/>
    <mergeCell ref="K5:K8"/>
    <mergeCell ref="U2:U8"/>
    <mergeCell ref="L5:L8"/>
    <mergeCell ref="E7:E8"/>
    <mergeCell ref="F7:F8"/>
    <mergeCell ref="N7:P7"/>
    <mergeCell ref="H2:M2"/>
    <mergeCell ref="N2:Q2"/>
    <mergeCell ref="H3:H8"/>
    <mergeCell ref="I3:L3"/>
    <mergeCell ref="M3:M8"/>
    <mergeCell ref="N3:P3"/>
    <mergeCell ref="I4:I8"/>
    <mergeCell ref="J4:L4"/>
    <mergeCell ref="N4:P5"/>
    <mergeCell ref="Q4:Q5"/>
    <mergeCell ref="A1:Q1"/>
    <mergeCell ref="A2:A8"/>
    <mergeCell ref="B2:B8"/>
    <mergeCell ref="C2:F4"/>
    <mergeCell ref="G2:G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8"/>
  <sheetViews>
    <sheetView zoomScale="85" zoomScaleNormal="85" zoomScaleSheetLayoutView="76" zoomScalePageLayoutView="0" workbookViewId="0" topLeftCell="A1">
      <selection activeCell="B13" sqref="B13"/>
    </sheetView>
  </sheetViews>
  <sheetFormatPr defaultColWidth="9.00390625" defaultRowHeight="12.75"/>
  <cols>
    <col min="1" max="1" width="9.125" style="896" customWidth="1"/>
    <col min="2" max="2" width="58.00390625" style="896" customWidth="1"/>
    <col min="3" max="3" width="6.75390625" style="896" customWidth="1"/>
    <col min="4" max="4" width="7.25390625" style="896" customWidth="1"/>
    <col min="5" max="5" width="7.75390625" style="896" customWidth="1"/>
    <col min="6" max="6" width="6.75390625" style="896" customWidth="1"/>
    <col min="7" max="7" width="7.25390625" style="896" customWidth="1"/>
    <col min="8" max="8" width="11.75390625" style="896" customWidth="1"/>
    <col min="9" max="12" width="9.125" style="896" customWidth="1"/>
    <col min="13" max="13" width="11.625" style="896" customWidth="1"/>
    <col min="14" max="16" width="9.125" style="896" customWidth="1"/>
    <col min="17" max="17" width="10.25390625" style="896" customWidth="1"/>
    <col min="18" max="18" width="10.25390625" style="203" hidden="1" customWidth="1"/>
    <col min="19" max="35" width="0" style="203" hidden="1" customWidth="1"/>
    <col min="36" max="16384" width="9.125" style="203" customWidth="1"/>
  </cols>
  <sheetData>
    <row r="1" spans="1:20" ht="18.75">
      <c r="A1" s="1352" t="s">
        <v>235</v>
      </c>
      <c r="B1" s="1353"/>
      <c r="C1" s="1353"/>
      <c r="D1" s="1353"/>
      <c r="E1" s="1353"/>
      <c r="F1" s="1353"/>
      <c r="G1" s="1353"/>
      <c r="H1" s="1353"/>
      <c r="I1" s="1353"/>
      <c r="J1" s="1353"/>
      <c r="K1" s="1353"/>
      <c r="L1" s="1353"/>
      <c r="M1" s="1353"/>
      <c r="N1" s="1353"/>
      <c r="O1" s="1353"/>
      <c r="P1" s="1353"/>
      <c r="Q1" s="1354"/>
      <c r="R1" s="76"/>
      <c r="S1" s="76"/>
      <c r="T1" s="76"/>
    </row>
    <row r="2" spans="1:20" ht="29.25" customHeight="1">
      <c r="A2" s="1333" t="s">
        <v>40</v>
      </c>
      <c r="B2" s="1334" t="s">
        <v>41</v>
      </c>
      <c r="C2" s="1391" t="s">
        <v>199</v>
      </c>
      <c r="D2" s="1391"/>
      <c r="E2" s="1392"/>
      <c r="F2" s="1392"/>
      <c r="G2" s="1335" t="s">
        <v>42</v>
      </c>
      <c r="H2" s="1334" t="s">
        <v>43</v>
      </c>
      <c r="I2" s="1334"/>
      <c r="J2" s="1334"/>
      <c r="K2" s="1334"/>
      <c r="L2" s="1334"/>
      <c r="M2" s="1336"/>
      <c r="N2" s="1355" t="s">
        <v>208</v>
      </c>
      <c r="O2" s="1356"/>
      <c r="P2" s="1356"/>
      <c r="Q2" s="1357"/>
      <c r="R2" s="76"/>
      <c r="S2" s="76"/>
      <c r="T2" s="76"/>
    </row>
    <row r="3" spans="1:20" ht="18" customHeight="1">
      <c r="A3" s="1333"/>
      <c r="B3" s="1334"/>
      <c r="C3" s="1391"/>
      <c r="D3" s="1391"/>
      <c r="E3" s="1392"/>
      <c r="F3" s="1392"/>
      <c r="G3" s="1335"/>
      <c r="H3" s="1335" t="s">
        <v>44</v>
      </c>
      <c r="I3" s="1351" t="s">
        <v>45</v>
      </c>
      <c r="J3" s="1351"/>
      <c r="K3" s="1351"/>
      <c r="L3" s="1351"/>
      <c r="M3" s="1335" t="s">
        <v>46</v>
      </c>
      <c r="N3" s="1334" t="s">
        <v>47</v>
      </c>
      <c r="O3" s="1336"/>
      <c r="P3" s="1336"/>
      <c r="Q3" s="512" t="s">
        <v>100</v>
      </c>
      <c r="R3" s="76"/>
      <c r="S3" s="76"/>
      <c r="T3" s="76"/>
    </row>
    <row r="4" spans="1:20" ht="15.75">
      <c r="A4" s="1333"/>
      <c r="B4" s="1334"/>
      <c r="C4" s="1391"/>
      <c r="D4" s="1391"/>
      <c r="E4" s="1392"/>
      <c r="F4" s="1392"/>
      <c r="G4" s="1335"/>
      <c r="H4" s="1336"/>
      <c r="I4" s="1335" t="s">
        <v>48</v>
      </c>
      <c r="J4" s="1334" t="s">
        <v>49</v>
      </c>
      <c r="K4" s="1336"/>
      <c r="L4" s="1336"/>
      <c r="M4" s="1336"/>
      <c r="N4" s="1351" t="s">
        <v>197</v>
      </c>
      <c r="O4" s="1387"/>
      <c r="P4" s="1387"/>
      <c r="Q4" s="1389" t="s">
        <v>198</v>
      </c>
      <c r="R4" s="76"/>
      <c r="S4" s="76"/>
      <c r="T4" s="76"/>
    </row>
    <row r="5" spans="1:20" ht="15.75">
      <c r="A5" s="1333"/>
      <c r="B5" s="1334"/>
      <c r="C5" s="1335" t="s">
        <v>50</v>
      </c>
      <c r="D5" s="1335" t="s">
        <v>51</v>
      </c>
      <c r="E5" s="1388" t="s">
        <v>52</v>
      </c>
      <c r="F5" s="1388"/>
      <c r="G5" s="1335"/>
      <c r="H5" s="1336"/>
      <c r="I5" s="1387"/>
      <c r="J5" s="1335" t="s">
        <v>53</v>
      </c>
      <c r="K5" s="1335" t="s">
        <v>54</v>
      </c>
      <c r="L5" s="1335" t="s">
        <v>55</v>
      </c>
      <c r="M5" s="1336"/>
      <c r="N5" s="1387"/>
      <c r="O5" s="1387"/>
      <c r="P5" s="1387"/>
      <c r="Q5" s="1390"/>
      <c r="R5" s="76"/>
      <c r="S5" s="76"/>
      <c r="T5" s="76"/>
    </row>
    <row r="6" spans="1:20" ht="15.75">
      <c r="A6" s="1333"/>
      <c r="B6" s="1334"/>
      <c r="C6" s="1335"/>
      <c r="D6" s="1335"/>
      <c r="E6" s="1388"/>
      <c r="F6" s="1388"/>
      <c r="G6" s="1335"/>
      <c r="H6" s="1336"/>
      <c r="I6" s="1387"/>
      <c r="J6" s="1335"/>
      <c r="K6" s="1335"/>
      <c r="L6" s="1335"/>
      <c r="M6" s="1336"/>
      <c r="N6" s="513">
        <v>1</v>
      </c>
      <c r="O6" s="513" t="s">
        <v>200</v>
      </c>
      <c r="P6" s="513" t="s">
        <v>201</v>
      </c>
      <c r="Q6" s="514">
        <v>3</v>
      </c>
      <c r="R6" s="76"/>
      <c r="S6" s="76"/>
      <c r="T6" s="76"/>
    </row>
    <row r="7" spans="1:20" ht="26.25" customHeight="1">
      <c r="A7" s="1333"/>
      <c r="B7" s="1334"/>
      <c r="C7" s="1335"/>
      <c r="D7" s="1335"/>
      <c r="E7" s="1359" t="s">
        <v>56</v>
      </c>
      <c r="F7" s="1358" t="s">
        <v>57</v>
      </c>
      <c r="G7" s="1335"/>
      <c r="H7" s="1336"/>
      <c r="I7" s="1387"/>
      <c r="J7" s="1335"/>
      <c r="K7" s="1335"/>
      <c r="L7" s="1335"/>
      <c r="M7" s="1336"/>
      <c r="N7" s="1334" t="s">
        <v>209</v>
      </c>
      <c r="O7" s="1336"/>
      <c r="P7" s="1336"/>
      <c r="Q7" s="512"/>
      <c r="R7" s="76"/>
      <c r="S7" s="76"/>
      <c r="T7" s="76"/>
    </row>
    <row r="8" spans="1:20" ht="33" customHeight="1">
      <c r="A8" s="1333"/>
      <c r="B8" s="1334"/>
      <c r="C8" s="1335"/>
      <c r="D8" s="1335"/>
      <c r="E8" s="1359"/>
      <c r="F8" s="1359"/>
      <c r="G8" s="1335"/>
      <c r="H8" s="1336"/>
      <c r="I8" s="1387"/>
      <c r="J8" s="1335"/>
      <c r="K8" s="1335"/>
      <c r="L8" s="1335"/>
      <c r="M8" s="1336"/>
      <c r="N8" s="515">
        <v>15</v>
      </c>
      <c r="O8" s="515">
        <v>9</v>
      </c>
      <c r="P8" s="515">
        <v>9</v>
      </c>
      <c r="Q8" s="516">
        <v>15</v>
      </c>
      <c r="R8" s="76"/>
      <c r="S8" s="76"/>
      <c r="T8" s="76"/>
    </row>
    <row r="9" spans="1:20" ht="16.5" thickBot="1">
      <c r="A9" s="517">
        <v>1</v>
      </c>
      <c r="B9" s="518">
        <v>2</v>
      </c>
      <c r="C9" s="519">
        <v>3</v>
      </c>
      <c r="D9" s="519">
        <v>4</v>
      </c>
      <c r="E9" s="519">
        <v>5</v>
      </c>
      <c r="F9" s="519">
        <v>6</v>
      </c>
      <c r="G9" s="519">
        <v>7</v>
      </c>
      <c r="H9" s="519">
        <v>8</v>
      </c>
      <c r="I9" s="519">
        <v>9</v>
      </c>
      <c r="J9" s="519">
        <v>10</v>
      </c>
      <c r="K9" s="519">
        <v>11</v>
      </c>
      <c r="L9" s="519">
        <v>12</v>
      </c>
      <c r="M9" s="519">
        <v>13</v>
      </c>
      <c r="N9" s="519">
        <v>14</v>
      </c>
      <c r="O9" s="519">
        <v>15</v>
      </c>
      <c r="P9" s="519">
        <v>16</v>
      </c>
      <c r="Q9" s="520">
        <v>14</v>
      </c>
      <c r="R9" s="76"/>
      <c r="S9" s="76"/>
      <c r="T9" s="76"/>
    </row>
    <row r="10" spans="1:21" ht="19.5" thickBot="1">
      <c r="A10" s="1347" t="s">
        <v>58</v>
      </c>
      <c r="B10" s="1341"/>
      <c r="C10" s="1341"/>
      <c r="D10" s="1341"/>
      <c r="E10" s="1341"/>
      <c r="F10" s="1341"/>
      <c r="G10" s="1341"/>
      <c r="H10" s="1341"/>
      <c r="I10" s="1341"/>
      <c r="J10" s="1341"/>
      <c r="K10" s="1341"/>
      <c r="L10" s="1341"/>
      <c r="M10" s="1341"/>
      <c r="N10" s="1341"/>
      <c r="O10" s="1341"/>
      <c r="P10" s="1341"/>
      <c r="Q10" s="1318"/>
      <c r="R10" s="77"/>
      <c r="S10" s="77"/>
      <c r="T10" s="77"/>
      <c r="U10" s="202"/>
    </row>
    <row r="11" spans="1:21" ht="19.5" thickBot="1">
      <c r="A11" s="1375" t="s">
        <v>108</v>
      </c>
      <c r="B11" s="1341"/>
      <c r="C11" s="1341"/>
      <c r="D11" s="1341"/>
      <c r="E11" s="1341"/>
      <c r="F11" s="1341"/>
      <c r="G11" s="1341"/>
      <c r="H11" s="1341"/>
      <c r="I11" s="1341"/>
      <c r="J11" s="1341"/>
      <c r="K11" s="1341"/>
      <c r="L11" s="1341"/>
      <c r="M11" s="1341"/>
      <c r="N11" s="1341"/>
      <c r="O11" s="1341"/>
      <c r="P11" s="1341"/>
      <c r="Q11" s="1318"/>
      <c r="R11" s="77"/>
      <c r="S11" s="77"/>
      <c r="T11" s="77"/>
      <c r="U11" s="202"/>
    </row>
    <row r="12" spans="1:21" ht="19.5" thickBot="1">
      <c r="A12" s="1362" t="s">
        <v>70</v>
      </c>
      <c r="B12" s="1376"/>
      <c r="C12" s="1376"/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64"/>
      <c r="R12" s="77"/>
      <c r="S12" s="77"/>
      <c r="T12" s="77"/>
      <c r="U12" s="202"/>
    </row>
    <row r="13" spans="1:21" ht="18.75">
      <c r="A13" s="521" t="s">
        <v>102</v>
      </c>
      <c r="B13" s="522" t="s">
        <v>71</v>
      </c>
      <c r="C13" s="523"/>
      <c r="D13" s="524"/>
      <c r="E13" s="524"/>
      <c r="F13" s="525"/>
      <c r="G13" s="526">
        <f>SUM(G14:G16)</f>
        <v>6.5</v>
      </c>
      <c r="H13" s="527">
        <f>SUM(H14:H16)</f>
        <v>195</v>
      </c>
      <c r="I13" s="528">
        <f>SUM(I14:I16)</f>
        <v>70</v>
      </c>
      <c r="J13" s="528"/>
      <c r="K13" s="528"/>
      <c r="L13" s="528">
        <f>SUM(L14:L16)</f>
        <v>70</v>
      </c>
      <c r="M13" s="529">
        <f>SUM(M14:M16)</f>
        <v>125</v>
      </c>
      <c r="N13" s="530"/>
      <c r="O13" s="531"/>
      <c r="P13" s="532"/>
      <c r="Q13" s="533"/>
      <c r="R13" s="77"/>
      <c r="S13" s="77"/>
      <c r="T13" s="77"/>
      <c r="U13" s="202"/>
    </row>
    <row r="14" spans="1:21" ht="18.75">
      <c r="A14" s="534" t="s">
        <v>103</v>
      </c>
      <c r="B14" s="535" t="s">
        <v>71</v>
      </c>
      <c r="C14" s="536"/>
      <c r="D14" s="537">
        <v>1</v>
      </c>
      <c r="E14" s="538"/>
      <c r="F14" s="512"/>
      <c r="G14" s="539">
        <v>2.5</v>
      </c>
      <c r="H14" s="540">
        <f>G14*30</f>
        <v>75</v>
      </c>
      <c r="I14" s="541">
        <f>SUM(J14:L14)</f>
        <v>30</v>
      </c>
      <c r="J14" s="541"/>
      <c r="K14" s="541"/>
      <c r="L14" s="541">
        <v>30</v>
      </c>
      <c r="M14" s="542">
        <f>H14-I14</f>
        <v>45</v>
      </c>
      <c r="N14" s="543">
        <v>2</v>
      </c>
      <c r="O14" s="537"/>
      <c r="P14" s="542"/>
      <c r="Q14" s="544"/>
      <c r="R14" s="77"/>
      <c r="S14" s="77"/>
      <c r="T14" s="77"/>
      <c r="U14" s="202"/>
    </row>
    <row r="15" spans="1:21" ht="18.75">
      <c r="A15" s="534" t="s">
        <v>104</v>
      </c>
      <c r="B15" s="535" t="s">
        <v>71</v>
      </c>
      <c r="C15" s="536"/>
      <c r="D15" s="538"/>
      <c r="E15" s="538"/>
      <c r="F15" s="512"/>
      <c r="G15" s="539">
        <v>2</v>
      </c>
      <c r="H15" s="540">
        <f>G15*30</f>
        <v>60</v>
      </c>
      <c r="I15" s="541">
        <f>SUM(J15:L15)</f>
        <v>20</v>
      </c>
      <c r="J15" s="537"/>
      <c r="K15" s="537"/>
      <c r="L15" s="537">
        <v>20</v>
      </c>
      <c r="M15" s="542">
        <f>H15-I15</f>
        <v>40</v>
      </c>
      <c r="N15" s="543"/>
      <c r="O15" s="537">
        <v>2</v>
      </c>
      <c r="P15" s="542"/>
      <c r="Q15" s="544"/>
      <c r="R15" s="77"/>
      <c r="S15" s="77"/>
      <c r="T15" s="77"/>
      <c r="U15" s="202"/>
    </row>
    <row r="16" spans="1:21" ht="19.5" thickBot="1">
      <c r="A16" s="545" t="s">
        <v>105</v>
      </c>
      <c r="B16" s="546" t="s">
        <v>71</v>
      </c>
      <c r="C16" s="547" t="s">
        <v>201</v>
      </c>
      <c r="D16" s="548"/>
      <c r="E16" s="548"/>
      <c r="F16" s="549"/>
      <c r="G16" s="550">
        <v>2</v>
      </c>
      <c r="H16" s="551">
        <f>G16*30</f>
        <v>60</v>
      </c>
      <c r="I16" s="552">
        <f>SUM(J16:L16)</f>
        <v>20</v>
      </c>
      <c r="J16" s="553"/>
      <c r="K16" s="553"/>
      <c r="L16" s="553">
        <v>20</v>
      </c>
      <c r="M16" s="554">
        <f>H16-I16</f>
        <v>40</v>
      </c>
      <c r="N16" s="555"/>
      <c r="O16" s="553"/>
      <c r="P16" s="554">
        <v>2</v>
      </c>
      <c r="Q16" s="556"/>
      <c r="R16" s="77"/>
      <c r="S16" s="77"/>
      <c r="T16" s="77"/>
      <c r="U16" s="202"/>
    </row>
    <row r="17" spans="1:21" ht="19.5" thickBot="1">
      <c r="A17" s="557"/>
      <c r="B17" s="558" t="s">
        <v>72</v>
      </c>
      <c r="C17" s="559"/>
      <c r="D17" s="560"/>
      <c r="E17" s="560"/>
      <c r="F17" s="561"/>
      <c r="G17" s="562">
        <f aca="true" t="shared" si="0" ref="G17:M17">G13</f>
        <v>6.5</v>
      </c>
      <c r="H17" s="563">
        <f t="shared" si="0"/>
        <v>195</v>
      </c>
      <c r="I17" s="564">
        <f t="shared" si="0"/>
        <v>70</v>
      </c>
      <c r="J17" s="564">
        <f t="shared" si="0"/>
        <v>0</v>
      </c>
      <c r="K17" s="564">
        <f t="shared" si="0"/>
        <v>0</v>
      </c>
      <c r="L17" s="564">
        <f t="shared" si="0"/>
        <v>70</v>
      </c>
      <c r="M17" s="565">
        <f t="shared" si="0"/>
        <v>125</v>
      </c>
      <c r="N17" s="566">
        <f>SUM(N13:N16)</f>
        <v>2</v>
      </c>
      <c r="O17" s="567">
        <f>SUM(O13:O16)</f>
        <v>2</v>
      </c>
      <c r="P17" s="568">
        <f>SUM(P13:P16)</f>
        <v>2</v>
      </c>
      <c r="Q17" s="569"/>
      <c r="R17" s="77"/>
      <c r="S17" s="77"/>
      <c r="T17" s="77"/>
      <c r="U17" s="202"/>
    </row>
    <row r="18" spans="1:21" ht="19.5" thickBot="1">
      <c r="A18" s="1377" t="s">
        <v>73</v>
      </c>
      <c r="B18" s="1378"/>
      <c r="C18" s="1378"/>
      <c r="D18" s="1378"/>
      <c r="E18" s="1378"/>
      <c r="F18" s="1378"/>
      <c r="G18" s="1378"/>
      <c r="H18" s="1378"/>
      <c r="I18" s="1378"/>
      <c r="J18" s="1378"/>
      <c r="K18" s="1378"/>
      <c r="L18" s="1378"/>
      <c r="M18" s="1378"/>
      <c r="N18" s="1378"/>
      <c r="O18" s="1378"/>
      <c r="P18" s="1378"/>
      <c r="Q18" s="1379"/>
      <c r="R18" s="77"/>
      <c r="S18" s="77"/>
      <c r="T18" s="77"/>
      <c r="U18" s="202"/>
    </row>
    <row r="19" spans="1:21" ht="18.75">
      <c r="A19" s="521" t="s">
        <v>94</v>
      </c>
      <c r="B19" s="570" t="s">
        <v>191</v>
      </c>
      <c r="C19" s="571"/>
      <c r="D19" s="572">
        <v>1</v>
      </c>
      <c r="E19" s="573"/>
      <c r="F19" s="574"/>
      <c r="G19" s="575">
        <v>2.5</v>
      </c>
      <c r="H19" s="530">
        <f>G19*30</f>
        <v>75</v>
      </c>
      <c r="I19" s="531">
        <f>J19+L19</f>
        <v>30</v>
      </c>
      <c r="J19" s="531">
        <v>20</v>
      </c>
      <c r="K19" s="531"/>
      <c r="L19" s="531">
        <v>10</v>
      </c>
      <c r="M19" s="576">
        <f>H19-I19</f>
        <v>45</v>
      </c>
      <c r="N19" s="523">
        <v>2</v>
      </c>
      <c r="O19" s="572"/>
      <c r="P19" s="577"/>
      <c r="Q19" s="578"/>
      <c r="R19" s="77"/>
      <c r="S19" s="77"/>
      <c r="T19" s="77"/>
      <c r="U19" s="202"/>
    </row>
    <row r="20" spans="1:21" ht="18.75">
      <c r="A20" s="534" t="s">
        <v>106</v>
      </c>
      <c r="B20" s="579" t="s">
        <v>74</v>
      </c>
      <c r="C20" s="536"/>
      <c r="D20" s="580" t="s">
        <v>200</v>
      </c>
      <c r="E20" s="580"/>
      <c r="F20" s="581"/>
      <c r="G20" s="539">
        <v>2</v>
      </c>
      <c r="H20" s="543">
        <f>G20*30</f>
        <v>60</v>
      </c>
      <c r="I20" s="537">
        <f>SUM(J20:L20)</f>
        <v>20</v>
      </c>
      <c r="J20" s="537">
        <v>14</v>
      </c>
      <c r="K20" s="537"/>
      <c r="L20" s="537">
        <v>6</v>
      </c>
      <c r="M20" s="582">
        <f>H20-I20</f>
        <v>40</v>
      </c>
      <c r="N20" s="536"/>
      <c r="O20" s="580">
        <v>2</v>
      </c>
      <c r="P20" s="583"/>
      <c r="Q20" s="584"/>
      <c r="R20" s="77"/>
      <c r="S20" s="77"/>
      <c r="T20" s="77"/>
      <c r="U20" s="202"/>
    </row>
    <row r="21" spans="1:21" ht="19.5" thickBot="1">
      <c r="A21" s="545" t="s">
        <v>107</v>
      </c>
      <c r="B21" s="585" t="s">
        <v>75</v>
      </c>
      <c r="C21" s="547"/>
      <c r="D21" s="586" t="s">
        <v>201</v>
      </c>
      <c r="E21" s="586"/>
      <c r="F21" s="587"/>
      <c r="G21" s="550">
        <v>2</v>
      </c>
      <c r="H21" s="555">
        <f>G21*30</f>
        <v>60</v>
      </c>
      <c r="I21" s="553">
        <f>SUM(J21:L21)</f>
        <v>20</v>
      </c>
      <c r="J21" s="553">
        <v>20</v>
      </c>
      <c r="K21" s="553"/>
      <c r="L21" s="553"/>
      <c r="M21" s="588">
        <f>H21-I21</f>
        <v>40</v>
      </c>
      <c r="N21" s="589"/>
      <c r="O21" s="590"/>
      <c r="P21" s="591">
        <v>2</v>
      </c>
      <c r="Q21" s="592"/>
      <c r="R21" s="77"/>
      <c r="S21" s="77"/>
      <c r="T21" s="77"/>
      <c r="U21" s="202"/>
    </row>
    <row r="22" spans="1:21" ht="19.5" thickBot="1">
      <c r="A22" s="593"/>
      <c r="B22" s="558" t="s">
        <v>76</v>
      </c>
      <c r="C22" s="594"/>
      <c r="D22" s="595"/>
      <c r="E22" s="595"/>
      <c r="F22" s="596"/>
      <c r="G22" s="597">
        <f aca="true" t="shared" si="1" ref="G22:M22">SUM(G19:G21)</f>
        <v>6.5</v>
      </c>
      <c r="H22" s="598">
        <f t="shared" si="1"/>
        <v>195</v>
      </c>
      <c r="I22" s="599">
        <f t="shared" si="1"/>
        <v>70</v>
      </c>
      <c r="J22" s="599">
        <f t="shared" si="1"/>
        <v>54</v>
      </c>
      <c r="K22" s="599">
        <f t="shared" si="1"/>
        <v>0</v>
      </c>
      <c r="L22" s="599">
        <f t="shared" si="1"/>
        <v>16</v>
      </c>
      <c r="M22" s="600">
        <f t="shared" si="1"/>
        <v>125</v>
      </c>
      <c r="N22" s="599">
        <f>SUM(N19:N21)</f>
        <v>2</v>
      </c>
      <c r="O22" s="599">
        <f>SUM(O19:O21)</f>
        <v>2</v>
      </c>
      <c r="P22" s="601">
        <f>SUM(P19:P21)</f>
        <v>2</v>
      </c>
      <c r="Q22" s="597"/>
      <c r="R22" s="77"/>
      <c r="S22" s="77"/>
      <c r="T22" s="77"/>
      <c r="U22" s="202"/>
    </row>
    <row r="23" spans="1:21" ht="19.5" thickBot="1">
      <c r="A23" s="1383" t="s">
        <v>101</v>
      </c>
      <c r="B23" s="1384"/>
      <c r="C23" s="602"/>
      <c r="D23" s="603"/>
      <c r="E23" s="603"/>
      <c r="F23" s="604"/>
      <c r="G23" s="605">
        <f aca="true" t="shared" si="2" ref="G23:M23">G22</f>
        <v>6.5</v>
      </c>
      <c r="H23" s="606">
        <f t="shared" si="2"/>
        <v>195</v>
      </c>
      <c r="I23" s="607">
        <f t="shared" si="2"/>
        <v>70</v>
      </c>
      <c r="J23" s="607">
        <f t="shared" si="2"/>
        <v>54</v>
      </c>
      <c r="K23" s="607">
        <f t="shared" si="2"/>
        <v>0</v>
      </c>
      <c r="L23" s="607">
        <f t="shared" si="2"/>
        <v>16</v>
      </c>
      <c r="M23" s="608">
        <f t="shared" si="2"/>
        <v>125</v>
      </c>
      <c r="N23" s="607">
        <v>2</v>
      </c>
      <c r="O23" s="607">
        <f>O22</f>
        <v>2</v>
      </c>
      <c r="P23" s="609">
        <f>P22</f>
        <v>2</v>
      </c>
      <c r="Q23" s="605"/>
      <c r="R23" s="77"/>
      <c r="S23" s="77"/>
      <c r="T23" s="77"/>
      <c r="U23" s="202"/>
    </row>
    <row r="24" spans="1:21" ht="19.5" thickBot="1">
      <c r="A24" s="610"/>
      <c r="B24" s="611" t="s">
        <v>77</v>
      </c>
      <c r="C24" s="559"/>
      <c r="D24" s="612" t="s">
        <v>202</v>
      </c>
      <c r="E24" s="613"/>
      <c r="F24" s="561"/>
      <c r="G24" s="614"/>
      <c r="H24" s="559"/>
      <c r="I24" s="615">
        <f>J24+K24+L24</f>
        <v>0</v>
      </c>
      <c r="J24" s="616"/>
      <c r="K24" s="616"/>
      <c r="L24" s="616"/>
      <c r="M24" s="617"/>
      <c r="N24" s="618" t="s">
        <v>78</v>
      </c>
      <c r="O24" s="618" t="s">
        <v>78</v>
      </c>
      <c r="P24" s="619" t="s">
        <v>78</v>
      </c>
      <c r="Q24" s="620"/>
      <c r="R24" s="77"/>
      <c r="S24" s="77"/>
      <c r="T24" s="77"/>
      <c r="U24" s="202"/>
    </row>
    <row r="25" spans="1:21" ht="19.5" thickBot="1">
      <c r="A25" s="1349" t="s">
        <v>79</v>
      </c>
      <c r="B25" s="1350"/>
      <c r="C25" s="616"/>
      <c r="D25" s="612"/>
      <c r="E25" s="613"/>
      <c r="F25" s="621"/>
      <c r="G25" s="614"/>
      <c r="H25" s="622"/>
      <c r="I25" s="615"/>
      <c r="J25" s="616"/>
      <c r="K25" s="616"/>
      <c r="L25" s="616"/>
      <c r="M25" s="617"/>
      <c r="N25" s="616"/>
      <c r="O25" s="616"/>
      <c r="P25" s="623"/>
      <c r="Q25" s="620"/>
      <c r="R25" s="77"/>
      <c r="S25" s="77"/>
      <c r="T25" s="77"/>
      <c r="U25" s="202"/>
    </row>
    <row r="26" spans="1:20" ht="19.5" thickBot="1">
      <c r="A26" s="1362" t="s">
        <v>59</v>
      </c>
      <c r="B26" s="1363"/>
      <c r="C26" s="1363"/>
      <c r="D26" s="1363"/>
      <c r="E26" s="1363"/>
      <c r="F26" s="1363"/>
      <c r="G26" s="1363"/>
      <c r="H26" s="1363"/>
      <c r="I26" s="1363"/>
      <c r="J26" s="1363"/>
      <c r="K26" s="1363"/>
      <c r="L26" s="1363"/>
      <c r="M26" s="1363"/>
      <c r="N26" s="1363"/>
      <c r="O26" s="1363"/>
      <c r="P26" s="1363"/>
      <c r="Q26" s="1364"/>
      <c r="R26" s="77"/>
      <c r="S26" s="77"/>
      <c r="T26" s="77"/>
    </row>
    <row r="27" spans="1:20" ht="34.5" customHeight="1">
      <c r="A27" s="624" t="s">
        <v>94</v>
      </c>
      <c r="B27" s="625" t="s">
        <v>60</v>
      </c>
      <c r="C27" s="626"/>
      <c r="D27" s="627"/>
      <c r="E27" s="627"/>
      <c r="F27" s="628"/>
      <c r="G27" s="629">
        <f aca="true" t="shared" si="3" ref="G27:M27">G28+G29</f>
        <v>3</v>
      </c>
      <c r="H27" s="630">
        <f t="shared" si="3"/>
        <v>90</v>
      </c>
      <c r="I27" s="631">
        <f t="shared" si="3"/>
        <v>34</v>
      </c>
      <c r="J27" s="631">
        <f t="shared" si="3"/>
        <v>24</v>
      </c>
      <c r="K27" s="631">
        <f t="shared" si="3"/>
        <v>0</v>
      </c>
      <c r="L27" s="631">
        <f t="shared" si="3"/>
        <v>10</v>
      </c>
      <c r="M27" s="632">
        <f t="shared" si="3"/>
        <v>56</v>
      </c>
      <c r="N27" s="633"/>
      <c r="O27" s="634"/>
      <c r="P27" s="635"/>
      <c r="Q27" s="636"/>
      <c r="R27" s="77"/>
      <c r="S27" s="77"/>
      <c r="T27" s="77"/>
    </row>
    <row r="28" spans="1:20" ht="17.25" customHeight="1">
      <c r="A28" s="637" t="s">
        <v>95</v>
      </c>
      <c r="B28" s="638" t="s">
        <v>61</v>
      </c>
      <c r="C28" s="536"/>
      <c r="D28" s="537" t="s">
        <v>200</v>
      </c>
      <c r="E28" s="538"/>
      <c r="F28" s="512"/>
      <c r="G28" s="639">
        <v>1</v>
      </c>
      <c r="H28" s="640">
        <f aca="true" t="shared" si="4" ref="H28:H33">G28*30</f>
        <v>30</v>
      </c>
      <c r="I28" s="641">
        <f>SUM(J28:L28)</f>
        <v>14</v>
      </c>
      <c r="J28" s="641">
        <v>10</v>
      </c>
      <c r="K28" s="641"/>
      <c r="L28" s="641">
        <v>4</v>
      </c>
      <c r="M28" s="642">
        <f>H28-I28</f>
        <v>16</v>
      </c>
      <c r="N28" s="643"/>
      <c r="O28" s="644">
        <v>1.5</v>
      </c>
      <c r="P28" s="583"/>
      <c r="Q28" s="645"/>
      <c r="R28" s="77"/>
      <c r="S28" s="77"/>
      <c r="T28" s="77"/>
    </row>
    <row r="29" spans="1:20" ht="33" customHeight="1">
      <c r="A29" s="646" t="s">
        <v>96</v>
      </c>
      <c r="B29" s="647" t="s">
        <v>112</v>
      </c>
      <c r="C29" s="648"/>
      <c r="D29" s="580">
        <v>1</v>
      </c>
      <c r="E29" s="649"/>
      <c r="F29" s="650"/>
      <c r="G29" s="639">
        <v>2</v>
      </c>
      <c r="H29" s="640">
        <f t="shared" si="4"/>
        <v>60</v>
      </c>
      <c r="I29" s="641">
        <f>SUM(J29:L29)</f>
        <v>20</v>
      </c>
      <c r="J29" s="641">
        <v>14</v>
      </c>
      <c r="K29" s="641"/>
      <c r="L29" s="641">
        <v>6</v>
      </c>
      <c r="M29" s="642">
        <f>H29-I29</f>
        <v>40</v>
      </c>
      <c r="N29" s="651">
        <v>1.5</v>
      </c>
      <c r="O29" s="652"/>
      <c r="P29" s="653"/>
      <c r="Q29" s="645"/>
      <c r="R29" s="77"/>
      <c r="S29" s="77"/>
      <c r="T29" s="77"/>
    </row>
    <row r="30" spans="1:20" ht="18.75" customHeight="1">
      <c r="A30" s="654" t="s">
        <v>62</v>
      </c>
      <c r="B30" s="655" t="s">
        <v>64</v>
      </c>
      <c r="C30" s="656"/>
      <c r="D30" s="657"/>
      <c r="E30" s="657"/>
      <c r="F30" s="658"/>
      <c r="G30" s="659">
        <f>G31+G32</f>
        <v>3</v>
      </c>
      <c r="H30" s="660">
        <f t="shared" si="4"/>
        <v>90</v>
      </c>
      <c r="I30" s="661">
        <f>I31+I32</f>
        <v>30</v>
      </c>
      <c r="J30" s="661">
        <f>J31+J32</f>
        <v>20</v>
      </c>
      <c r="K30" s="661"/>
      <c r="L30" s="661">
        <f>L31+L32</f>
        <v>10</v>
      </c>
      <c r="M30" s="658">
        <f>M31+M32</f>
        <v>60</v>
      </c>
      <c r="N30" s="662"/>
      <c r="O30" s="663"/>
      <c r="P30" s="650"/>
      <c r="Q30" s="664"/>
      <c r="R30" s="77"/>
      <c r="S30" s="77"/>
      <c r="T30" s="77"/>
    </row>
    <row r="31" spans="1:20" ht="18.75" customHeight="1">
      <c r="A31" s="646" t="s">
        <v>98</v>
      </c>
      <c r="B31" s="665" t="s">
        <v>65</v>
      </c>
      <c r="C31" s="543">
        <v>1</v>
      </c>
      <c r="D31" s="537"/>
      <c r="E31" s="537"/>
      <c r="F31" s="581"/>
      <c r="G31" s="539">
        <v>1.5</v>
      </c>
      <c r="H31" s="666">
        <f t="shared" si="4"/>
        <v>45</v>
      </c>
      <c r="I31" s="541">
        <f>J31+K31+L31</f>
        <v>15</v>
      </c>
      <c r="J31" s="537">
        <v>15</v>
      </c>
      <c r="K31" s="537"/>
      <c r="L31" s="537"/>
      <c r="M31" s="542">
        <f>H31-I31</f>
        <v>30</v>
      </c>
      <c r="N31" s="543">
        <v>1</v>
      </c>
      <c r="O31" s="652"/>
      <c r="P31" s="650"/>
      <c r="Q31" s="544"/>
      <c r="R31" s="77"/>
      <c r="S31" s="77"/>
      <c r="T31" s="77"/>
    </row>
    <row r="32" spans="1:20" ht="18.75" customHeight="1">
      <c r="A32" s="646" t="s">
        <v>99</v>
      </c>
      <c r="B32" s="665" t="s">
        <v>66</v>
      </c>
      <c r="C32" s="543"/>
      <c r="D32" s="537">
        <v>1</v>
      </c>
      <c r="E32" s="537"/>
      <c r="F32" s="667"/>
      <c r="G32" s="539">
        <v>1.5</v>
      </c>
      <c r="H32" s="666">
        <f t="shared" si="4"/>
        <v>45</v>
      </c>
      <c r="I32" s="541">
        <f>J32+K32+L32</f>
        <v>15</v>
      </c>
      <c r="J32" s="537">
        <v>5</v>
      </c>
      <c r="K32" s="537"/>
      <c r="L32" s="537">
        <v>10</v>
      </c>
      <c r="M32" s="542">
        <f>H32-I32</f>
        <v>30</v>
      </c>
      <c r="N32" s="543">
        <v>1</v>
      </c>
      <c r="O32" s="652"/>
      <c r="P32" s="650"/>
      <c r="Q32" s="544"/>
      <c r="R32" s="77"/>
      <c r="S32" s="77"/>
      <c r="T32" s="77"/>
    </row>
    <row r="33" spans="1:20" s="214" customFormat="1" ht="31.5" customHeight="1" thickBot="1">
      <c r="A33" s="668" t="s">
        <v>97</v>
      </c>
      <c r="B33" s="669" t="s">
        <v>63</v>
      </c>
      <c r="C33" s="670"/>
      <c r="D33" s="671">
        <v>1</v>
      </c>
      <c r="E33" s="671"/>
      <c r="F33" s="672"/>
      <c r="G33" s="673">
        <v>3</v>
      </c>
      <c r="H33" s="674">
        <f t="shared" si="4"/>
        <v>90</v>
      </c>
      <c r="I33" s="675">
        <f>SUM(J33:L33)</f>
        <v>30</v>
      </c>
      <c r="J33" s="675">
        <v>15</v>
      </c>
      <c r="K33" s="675"/>
      <c r="L33" s="675">
        <v>15</v>
      </c>
      <c r="M33" s="676">
        <f>H33-I33</f>
        <v>60</v>
      </c>
      <c r="N33" s="677">
        <v>2</v>
      </c>
      <c r="O33" s="678"/>
      <c r="P33" s="679"/>
      <c r="Q33" s="680"/>
      <c r="R33" s="113"/>
      <c r="S33" s="114"/>
      <c r="T33" s="114"/>
    </row>
    <row r="34" spans="1:20" ht="19.5" thickBot="1">
      <c r="A34" s="681"/>
      <c r="B34" s="682" t="s">
        <v>67</v>
      </c>
      <c r="C34" s="683"/>
      <c r="D34" s="683"/>
      <c r="E34" s="683"/>
      <c r="F34" s="684"/>
      <c r="G34" s="685">
        <f aca="true" t="shared" si="5" ref="G34:M34">G27+G30+G33</f>
        <v>9</v>
      </c>
      <c r="H34" s="686">
        <f t="shared" si="5"/>
        <v>270</v>
      </c>
      <c r="I34" s="687">
        <f t="shared" si="5"/>
        <v>94</v>
      </c>
      <c r="J34" s="687">
        <f t="shared" si="5"/>
        <v>59</v>
      </c>
      <c r="K34" s="687">
        <f t="shared" si="5"/>
        <v>0</v>
      </c>
      <c r="L34" s="687">
        <f t="shared" si="5"/>
        <v>35</v>
      </c>
      <c r="M34" s="688">
        <f t="shared" si="5"/>
        <v>176</v>
      </c>
      <c r="N34" s="689">
        <f>N29+N31+N32+N33</f>
        <v>5.5</v>
      </c>
      <c r="O34" s="564">
        <f>O28</f>
        <v>1.5</v>
      </c>
      <c r="P34" s="690"/>
      <c r="Q34" s="691"/>
      <c r="R34" s="77"/>
      <c r="S34" s="77"/>
      <c r="T34" s="77"/>
    </row>
    <row r="35" spans="1:20" ht="16.5" thickBot="1">
      <c r="A35" s="1375" t="s">
        <v>68</v>
      </c>
      <c r="B35" s="1382"/>
      <c r="C35" s="692"/>
      <c r="D35" s="693"/>
      <c r="E35" s="693"/>
      <c r="F35" s="694"/>
      <c r="G35" s="695">
        <f>G23+G34</f>
        <v>15.5</v>
      </c>
      <c r="H35" s="695">
        <f aca="true" t="shared" si="6" ref="H35:P35">H23+H34</f>
        <v>465</v>
      </c>
      <c r="I35" s="695">
        <f t="shared" si="6"/>
        <v>164</v>
      </c>
      <c r="J35" s="695">
        <f t="shared" si="6"/>
        <v>113</v>
      </c>
      <c r="K35" s="695">
        <f t="shared" si="6"/>
        <v>0</v>
      </c>
      <c r="L35" s="695">
        <f t="shared" si="6"/>
        <v>51</v>
      </c>
      <c r="M35" s="695">
        <f t="shared" si="6"/>
        <v>301</v>
      </c>
      <c r="N35" s="695">
        <f>N23+N34</f>
        <v>7.5</v>
      </c>
      <c r="O35" s="695">
        <f t="shared" si="6"/>
        <v>3.5</v>
      </c>
      <c r="P35" s="695">
        <f t="shared" si="6"/>
        <v>2</v>
      </c>
      <c r="Q35" s="696"/>
      <c r="R35" s="83"/>
      <c r="S35" s="83"/>
      <c r="T35" s="83"/>
    </row>
    <row r="36" spans="1:20" ht="33" customHeight="1" thickBot="1">
      <c r="A36" s="697"/>
      <c r="B36" s="698"/>
      <c r="C36" s="699"/>
      <c r="D36" s="699"/>
      <c r="E36" s="699"/>
      <c r="F36" s="699"/>
      <c r="G36" s="700"/>
      <c r="H36" s="701"/>
      <c r="I36" s="701"/>
      <c r="J36" s="701"/>
      <c r="K36" s="701"/>
      <c r="L36" s="701"/>
      <c r="M36" s="701"/>
      <c r="N36" s="700"/>
      <c r="O36" s="700"/>
      <c r="P36" s="700"/>
      <c r="Q36" s="702"/>
      <c r="R36" s="83"/>
      <c r="S36" s="83"/>
      <c r="T36" s="83"/>
    </row>
    <row r="37" spans="1:20" ht="15.75" customHeight="1" thickBot="1">
      <c r="A37" s="1347" t="s">
        <v>69</v>
      </c>
      <c r="B37" s="1341"/>
      <c r="C37" s="1341"/>
      <c r="D37" s="1341"/>
      <c r="E37" s="1341"/>
      <c r="F37" s="1341"/>
      <c r="G37" s="1341"/>
      <c r="H37" s="1341"/>
      <c r="I37" s="1341"/>
      <c r="J37" s="1341"/>
      <c r="K37" s="1341"/>
      <c r="L37" s="1341"/>
      <c r="M37" s="1341"/>
      <c r="N37" s="1341"/>
      <c r="O37" s="1341"/>
      <c r="P37" s="1341"/>
      <c r="Q37" s="1318"/>
      <c r="R37" s="77"/>
      <c r="S37" s="77"/>
      <c r="T37" s="77"/>
    </row>
    <row r="38" spans="1:20" ht="16.5" thickBot="1">
      <c r="A38" s="1375" t="s">
        <v>80</v>
      </c>
      <c r="B38" s="1341"/>
      <c r="C38" s="1341"/>
      <c r="D38" s="1341"/>
      <c r="E38" s="1341"/>
      <c r="F38" s="1341"/>
      <c r="G38" s="1341"/>
      <c r="H38" s="1341"/>
      <c r="I38" s="1341"/>
      <c r="J38" s="1341"/>
      <c r="K38" s="1341"/>
      <c r="L38" s="1341"/>
      <c r="M38" s="1341"/>
      <c r="N38" s="1341"/>
      <c r="O38" s="1341"/>
      <c r="P38" s="1341"/>
      <c r="Q38" s="1318"/>
      <c r="R38" s="85"/>
      <c r="S38" s="76"/>
      <c r="T38" s="76"/>
    </row>
    <row r="39" spans="1:20" ht="16.5" thickBot="1">
      <c r="A39" s="1385" t="s">
        <v>180</v>
      </c>
      <c r="B39" s="1345"/>
      <c r="C39" s="1345"/>
      <c r="D39" s="1345"/>
      <c r="E39" s="1345"/>
      <c r="F39" s="1345"/>
      <c r="G39" s="1345"/>
      <c r="H39" s="1345"/>
      <c r="I39" s="1345"/>
      <c r="J39" s="1345"/>
      <c r="K39" s="1345"/>
      <c r="L39" s="1345"/>
      <c r="M39" s="1345"/>
      <c r="N39" s="1345"/>
      <c r="O39" s="1345"/>
      <c r="P39" s="1345"/>
      <c r="Q39" s="1386"/>
      <c r="R39" s="85"/>
      <c r="S39" s="76"/>
      <c r="T39" s="76"/>
    </row>
    <row r="40" spans="1:20" ht="15.75">
      <c r="A40" s="703" t="s">
        <v>118</v>
      </c>
      <c r="B40" s="704" t="s">
        <v>114</v>
      </c>
      <c r="C40" s="705"/>
      <c r="D40" s="706"/>
      <c r="E40" s="706"/>
      <c r="F40" s="707"/>
      <c r="G40" s="708">
        <f>G41+G42+G43</f>
        <v>12</v>
      </c>
      <c r="H40" s="709">
        <f aca="true" t="shared" si="7" ref="H40:H49">G40*30</f>
        <v>360</v>
      </c>
      <c r="I40" s="710">
        <f>I41+I42+I43</f>
        <v>135</v>
      </c>
      <c r="J40" s="710">
        <f>J41+J42+J43</f>
        <v>84</v>
      </c>
      <c r="K40" s="710">
        <f>K41+K42+K43</f>
        <v>51</v>
      </c>
      <c r="L40" s="710">
        <f>L41+L42+L43</f>
        <v>0</v>
      </c>
      <c r="M40" s="711">
        <f>M41+M42+M43</f>
        <v>225</v>
      </c>
      <c r="N40" s="712"/>
      <c r="O40" s="713"/>
      <c r="P40" s="714"/>
      <c r="Q40" s="715"/>
      <c r="R40" s="85"/>
      <c r="S40" s="76"/>
      <c r="T40" s="76"/>
    </row>
    <row r="41" spans="1:20" s="250" customFormat="1" ht="15.75">
      <c r="A41" s="897" t="s">
        <v>138</v>
      </c>
      <c r="B41" s="898" t="s">
        <v>115</v>
      </c>
      <c r="C41" s="899">
        <v>1</v>
      </c>
      <c r="D41" s="900"/>
      <c r="E41" s="900"/>
      <c r="F41" s="901"/>
      <c r="G41" s="902">
        <v>4</v>
      </c>
      <c r="H41" s="903">
        <f t="shared" si="7"/>
        <v>120</v>
      </c>
      <c r="I41" s="904">
        <v>45</v>
      </c>
      <c r="J41" s="904">
        <v>30</v>
      </c>
      <c r="K41" s="904">
        <v>15</v>
      </c>
      <c r="L41" s="904"/>
      <c r="M41" s="905">
        <f aca="true" t="shared" si="8" ref="M41:M49">H41-I41</f>
        <v>75</v>
      </c>
      <c r="N41" s="903">
        <v>3</v>
      </c>
      <c r="O41" s="904"/>
      <c r="P41" s="906"/>
      <c r="Q41" s="907"/>
      <c r="R41" s="248"/>
      <c r="S41" s="249"/>
      <c r="T41" s="249"/>
    </row>
    <row r="42" spans="1:20" s="250" customFormat="1" ht="15.75">
      <c r="A42" s="897" t="s">
        <v>140</v>
      </c>
      <c r="B42" s="908" t="s">
        <v>116</v>
      </c>
      <c r="C42" s="909" t="s">
        <v>200</v>
      </c>
      <c r="D42" s="910"/>
      <c r="E42" s="910"/>
      <c r="F42" s="911"/>
      <c r="G42" s="912">
        <v>4</v>
      </c>
      <c r="H42" s="903">
        <f t="shared" si="7"/>
        <v>120</v>
      </c>
      <c r="I42" s="913">
        <v>45</v>
      </c>
      <c r="J42" s="914">
        <v>27</v>
      </c>
      <c r="K42" s="915">
        <v>18</v>
      </c>
      <c r="L42" s="915"/>
      <c r="M42" s="905">
        <f t="shared" si="8"/>
        <v>75</v>
      </c>
      <c r="N42" s="916"/>
      <c r="O42" s="580">
        <v>5</v>
      </c>
      <c r="P42" s="714"/>
      <c r="Q42" s="907"/>
      <c r="R42" s="248"/>
      <c r="S42" s="249"/>
      <c r="T42" s="249"/>
    </row>
    <row r="43" spans="1:20" s="250" customFormat="1" ht="31.5">
      <c r="A43" s="897" t="s">
        <v>144</v>
      </c>
      <c r="B43" s="917" t="s">
        <v>117</v>
      </c>
      <c r="C43" s="918" t="s">
        <v>201</v>
      </c>
      <c r="D43" s="794"/>
      <c r="E43" s="919"/>
      <c r="F43" s="901"/>
      <c r="G43" s="920">
        <v>4</v>
      </c>
      <c r="H43" s="921">
        <f t="shared" si="7"/>
        <v>120</v>
      </c>
      <c r="I43" s="922">
        <v>45</v>
      </c>
      <c r="J43" s="835">
        <v>27</v>
      </c>
      <c r="K43" s="923">
        <v>18</v>
      </c>
      <c r="L43" s="924"/>
      <c r="M43" s="905">
        <f t="shared" si="8"/>
        <v>75</v>
      </c>
      <c r="N43" s="916"/>
      <c r="O43" s="580"/>
      <c r="P43" s="714">
        <v>5</v>
      </c>
      <c r="Q43" s="907"/>
      <c r="R43" s="248"/>
      <c r="S43" s="249"/>
      <c r="T43" s="249"/>
    </row>
    <row r="44" spans="1:20" s="250" customFormat="1" ht="15.75">
      <c r="A44" s="925" t="s">
        <v>120</v>
      </c>
      <c r="B44" s="926" t="s">
        <v>126</v>
      </c>
      <c r="C44" s="670"/>
      <c r="D44" s="927" t="s">
        <v>201</v>
      </c>
      <c r="E44" s="928"/>
      <c r="F44" s="929"/>
      <c r="G44" s="930">
        <v>2.5</v>
      </c>
      <c r="H44" s="670">
        <f t="shared" si="7"/>
        <v>75</v>
      </c>
      <c r="I44" s="755">
        <v>27</v>
      </c>
      <c r="J44" s="671">
        <v>18</v>
      </c>
      <c r="K44" s="671">
        <v>9</v>
      </c>
      <c r="L44" s="671"/>
      <c r="M44" s="765">
        <f t="shared" si="8"/>
        <v>48</v>
      </c>
      <c r="N44" s="670"/>
      <c r="O44" s="671"/>
      <c r="P44" s="931">
        <v>3</v>
      </c>
      <c r="Q44" s="760"/>
      <c r="R44" s="248"/>
      <c r="S44" s="249"/>
      <c r="T44" s="249"/>
    </row>
    <row r="45" spans="1:20" s="250" customFormat="1" ht="15.75">
      <c r="A45" s="932" t="s">
        <v>122</v>
      </c>
      <c r="B45" s="933" t="s">
        <v>119</v>
      </c>
      <c r="C45" s="754"/>
      <c r="D45" s="671"/>
      <c r="E45" s="671"/>
      <c r="F45" s="516"/>
      <c r="G45" s="763">
        <v>7.5</v>
      </c>
      <c r="H45" s="934">
        <f t="shared" si="7"/>
        <v>225</v>
      </c>
      <c r="I45" s="755">
        <f>I46+I47+I48</f>
        <v>82</v>
      </c>
      <c r="J45" s="755">
        <f>J46+J47+J48</f>
        <v>48</v>
      </c>
      <c r="K45" s="755">
        <f>K46+K47+K48</f>
        <v>34</v>
      </c>
      <c r="L45" s="755">
        <f>L46+L48</f>
        <v>0</v>
      </c>
      <c r="M45" s="765">
        <f t="shared" si="8"/>
        <v>143</v>
      </c>
      <c r="N45" s="670"/>
      <c r="O45" s="671"/>
      <c r="P45" s="759"/>
      <c r="Q45" s="760"/>
      <c r="R45" s="248"/>
      <c r="S45" s="249"/>
      <c r="T45" s="249"/>
    </row>
    <row r="46" spans="1:20" s="250" customFormat="1" ht="15.75">
      <c r="A46" s="935"/>
      <c r="B46" s="936" t="s">
        <v>119</v>
      </c>
      <c r="C46" s="937"/>
      <c r="D46" s="580"/>
      <c r="E46" s="580"/>
      <c r="F46" s="514"/>
      <c r="G46" s="938">
        <v>4</v>
      </c>
      <c r="H46" s="939">
        <f t="shared" si="7"/>
        <v>120</v>
      </c>
      <c r="I46" s="940">
        <v>45</v>
      </c>
      <c r="J46" s="835">
        <v>30</v>
      </c>
      <c r="K46" s="835">
        <v>15</v>
      </c>
      <c r="L46" s="941"/>
      <c r="M46" s="833">
        <f t="shared" si="8"/>
        <v>75</v>
      </c>
      <c r="N46" s="536">
        <v>3</v>
      </c>
      <c r="O46" s="580"/>
      <c r="P46" s="583"/>
      <c r="Q46" s="907"/>
      <c r="R46" s="248"/>
      <c r="S46" s="249"/>
      <c r="T46" s="249"/>
    </row>
    <row r="47" spans="1:20" s="250" customFormat="1" ht="15.75">
      <c r="A47" s="935"/>
      <c r="B47" s="936" t="s">
        <v>119</v>
      </c>
      <c r="C47" s="937" t="s">
        <v>200</v>
      </c>
      <c r="D47" s="580"/>
      <c r="E47" s="580"/>
      <c r="F47" s="514"/>
      <c r="G47" s="938">
        <v>2.5</v>
      </c>
      <c r="H47" s="939">
        <f t="shared" si="7"/>
        <v>75</v>
      </c>
      <c r="I47" s="940">
        <v>27</v>
      </c>
      <c r="J47" s="835">
        <v>18</v>
      </c>
      <c r="K47" s="835">
        <v>9</v>
      </c>
      <c r="L47" s="941"/>
      <c r="M47" s="833">
        <f t="shared" si="8"/>
        <v>48</v>
      </c>
      <c r="N47" s="536"/>
      <c r="O47" s="580">
        <v>3</v>
      </c>
      <c r="P47" s="583"/>
      <c r="Q47" s="907"/>
      <c r="R47" s="248"/>
      <c r="S47" s="249"/>
      <c r="T47" s="249"/>
    </row>
    <row r="48" spans="1:20" s="250" customFormat="1" ht="15.75">
      <c r="A48" s="935"/>
      <c r="B48" s="942" t="s">
        <v>121</v>
      </c>
      <c r="C48" s="937"/>
      <c r="D48" s="580"/>
      <c r="E48" s="580" t="s">
        <v>201</v>
      </c>
      <c r="F48" s="514"/>
      <c r="G48" s="938">
        <v>1</v>
      </c>
      <c r="H48" s="939">
        <f t="shared" si="7"/>
        <v>30</v>
      </c>
      <c r="I48" s="940">
        <v>10</v>
      </c>
      <c r="J48" s="835"/>
      <c r="K48" s="835">
        <v>10</v>
      </c>
      <c r="L48" s="941"/>
      <c r="M48" s="833">
        <f t="shared" si="8"/>
        <v>20</v>
      </c>
      <c r="N48" s="536"/>
      <c r="O48" s="580"/>
      <c r="P48" s="583">
        <v>1</v>
      </c>
      <c r="Q48" s="907"/>
      <c r="R48" s="248"/>
      <c r="S48" s="249"/>
      <c r="T48" s="249"/>
    </row>
    <row r="49" spans="1:20" s="317" customFormat="1" ht="16.5" thickBot="1">
      <c r="A49" s="943" t="s">
        <v>124</v>
      </c>
      <c r="B49" s="944" t="s">
        <v>113</v>
      </c>
      <c r="C49" s="945">
        <v>1</v>
      </c>
      <c r="D49" s="946"/>
      <c r="E49" s="946"/>
      <c r="F49" s="947"/>
      <c r="G49" s="673">
        <v>4</v>
      </c>
      <c r="H49" s="948">
        <f t="shared" si="7"/>
        <v>120</v>
      </c>
      <c r="I49" s="850">
        <v>45</v>
      </c>
      <c r="J49" s="850">
        <v>30</v>
      </c>
      <c r="K49" s="850">
        <v>15</v>
      </c>
      <c r="L49" s="850"/>
      <c r="M49" s="949">
        <f t="shared" si="8"/>
        <v>75</v>
      </c>
      <c r="N49" s="674">
        <v>3</v>
      </c>
      <c r="O49" s="675"/>
      <c r="P49" s="950"/>
      <c r="Q49" s="951"/>
      <c r="R49" s="316"/>
      <c r="S49" s="249"/>
      <c r="T49" s="249"/>
    </row>
    <row r="50" spans="1:20" ht="16.5" thickBot="1">
      <c r="A50" s="1367" t="s">
        <v>179</v>
      </c>
      <c r="B50" s="1368"/>
      <c r="C50" s="716"/>
      <c r="D50" s="717"/>
      <c r="E50" s="717"/>
      <c r="F50" s="718"/>
      <c r="G50" s="719">
        <f>G40+G44+G45+G49</f>
        <v>26</v>
      </c>
      <c r="H50" s="719">
        <f aca="true" t="shared" si="9" ref="H50:M50">H40+H44+H45+H49</f>
        <v>780</v>
      </c>
      <c r="I50" s="719">
        <f>I40+I44+I45+I49</f>
        <v>289</v>
      </c>
      <c r="J50" s="719">
        <f t="shared" si="9"/>
        <v>180</v>
      </c>
      <c r="K50" s="719">
        <f t="shared" si="9"/>
        <v>109</v>
      </c>
      <c r="L50" s="719">
        <f t="shared" si="9"/>
        <v>0</v>
      </c>
      <c r="M50" s="720">
        <f t="shared" si="9"/>
        <v>491</v>
      </c>
      <c r="N50" s="721">
        <f>N41+N49+N46</f>
        <v>9</v>
      </c>
      <c r="O50" s="722">
        <f>O42+O46+O47+O48</f>
        <v>8</v>
      </c>
      <c r="P50" s="723">
        <f>P43+P44+P48</f>
        <v>9</v>
      </c>
      <c r="Q50" s="724"/>
      <c r="R50" s="85"/>
      <c r="S50" s="76"/>
      <c r="T50" s="76"/>
    </row>
    <row r="51" spans="1:17" s="76" customFormat="1" ht="18" customHeight="1" thickBot="1">
      <c r="A51" s="1316" t="s">
        <v>195</v>
      </c>
      <c r="B51" s="1317"/>
      <c r="C51" s="1369"/>
      <c r="D51" s="1369"/>
      <c r="E51" s="1369"/>
      <c r="F51" s="1369"/>
      <c r="G51" s="1369"/>
      <c r="H51" s="1369"/>
      <c r="I51" s="1369"/>
      <c r="J51" s="1317"/>
      <c r="K51" s="1317"/>
      <c r="L51" s="1317"/>
      <c r="M51" s="1317"/>
      <c r="N51" s="1317"/>
      <c r="O51" s="1317"/>
      <c r="P51" s="1317"/>
      <c r="Q51" s="1318"/>
    </row>
    <row r="52" spans="1:17" s="330" customFormat="1" ht="17.25" customHeight="1">
      <c r="A52" s="732" t="s">
        <v>118</v>
      </c>
      <c r="B52" s="952" t="s">
        <v>218</v>
      </c>
      <c r="C52" s="953"/>
      <c r="D52" s="671" t="s">
        <v>200</v>
      </c>
      <c r="E52" s="954"/>
      <c r="F52" s="955"/>
      <c r="G52" s="763">
        <v>3.5</v>
      </c>
      <c r="H52" s="754">
        <f aca="true" t="shared" si="10" ref="H52:H58">G52*30</f>
        <v>105</v>
      </c>
      <c r="I52" s="755">
        <v>36</v>
      </c>
      <c r="J52" s="741">
        <v>16</v>
      </c>
      <c r="K52" s="735"/>
      <c r="L52" s="735">
        <v>16</v>
      </c>
      <c r="M52" s="742">
        <f>H52-I52</f>
        <v>69</v>
      </c>
      <c r="N52" s="743"/>
      <c r="O52" s="744">
        <v>4</v>
      </c>
      <c r="P52" s="745"/>
      <c r="Q52" s="746"/>
    </row>
    <row r="53" spans="1:17" s="330" customFormat="1" ht="18" customHeight="1">
      <c r="A53" s="747" t="s">
        <v>122</v>
      </c>
      <c r="B53" s="761" t="s">
        <v>123</v>
      </c>
      <c r="C53" s="670">
        <v>1</v>
      </c>
      <c r="D53" s="671"/>
      <c r="E53" s="671"/>
      <c r="F53" s="762"/>
      <c r="G53" s="763">
        <v>3</v>
      </c>
      <c r="H53" s="754">
        <f t="shared" si="10"/>
        <v>90</v>
      </c>
      <c r="I53" s="755">
        <v>30</v>
      </c>
      <c r="J53" s="764">
        <v>15</v>
      </c>
      <c r="K53" s="671"/>
      <c r="L53" s="671">
        <v>15</v>
      </c>
      <c r="M53" s="765">
        <f>H53-I53</f>
        <v>60</v>
      </c>
      <c r="N53" s="670">
        <v>2</v>
      </c>
      <c r="O53" s="671"/>
      <c r="P53" s="759"/>
      <c r="Q53" s="760"/>
    </row>
    <row r="54" spans="1:17" s="330" customFormat="1" ht="35.25" customHeight="1">
      <c r="A54" s="747" t="s">
        <v>120</v>
      </c>
      <c r="B54" s="956" t="s">
        <v>132</v>
      </c>
      <c r="C54" s="749"/>
      <c r="D54" s="750" t="s">
        <v>201</v>
      </c>
      <c r="E54" s="750"/>
      <c r="F54" s="957"/>
      <c r="G54" s="958">
        <v>2.5</v>
      </c>
      <c r="H54" s="670">
        <f>G54*30</f>
        <v>75</v>
      </c>
      <c r="I54" s="959">
        <v>27</v>
      </c>
      <c r="J54" s="779">
        <v>9</v>
      </c>
      <c r="K54" s="757"/>
      <c r="L54" s="757">
        <v>18</v>
      </c>
      <c r="M54" s="960">
        <v>60</v>
      </c>
      <c r="N54" s="670"/>
      <c r="O54" s="671"/>
      <c r="P54" s="759">
        <v>3</v>
      </c>
      <c r="Q54" s="760"/>
    </row>
    <row r="55" spans="1:17" s="330" customFormat="1" ht="45" customHeight="1">
      <c r="A55" s="747" t="s">
        <v>129</v>
      </c>
      <c r="B55" s="772" t="s">
        <v>210</v>
      </c>
      <c r="C55" s="773"/>
      <c r="D55" s="757" t="s">
        <v>201</v>
      </c>
      <c r="E55" s="774"/>
      <c r="F55" s="775"/>
      <c r="G55" s="776">
        <v>1.5</v>
      </c>
      <c r="H55" s="777">
        <f t="shared" si="10"/>
        <v>45</v>
      </c>
      <c r="I55" s="778">
        <v>18</v>
      </c>
      <c r="J55" s="779">
        <v>18</v>
      </c>
      <c r="K55" s="757"/>
      <c r="L55" s="757"/>
      <c r="M55" s="758">
        <f>H55-I55</f>
        <v>27</v>
      </c>
      <c r="N55" s="670"/>
      <c r="O55" s="671"/>
      <c r="P55" s="759">
        <v>2</v>
      </c>
      <c r="Q55" s="760"/>
    </row>
    <row r="56" spans="1:17" s="330" customFormat="1" ht="37.5" customHeight="1">
      <c r="A56" s="747" t="s">
        <v>129</v>
      </c>
      <c r="B56" s="961" t="s">
        <v>215</v>
      </c>
      <c r="C56" s="962"/>
      <c r="D56" s="963"/>
      <c r="E56" s="964"/>
      <c r="F56" s="965"/>
      <c r="G56" s="966">
        <f>G57+G58+G59</f>
        <v>8</v>
      </c>
      <c r="H56" s="967">
        <f t="shared" si="10"/>
        <v>240</v>
      </c>
      <c r="I56" s="755">
        <f>I57+I58</f>
        <v>72</v>
      </c>
      <c r="J56" s="755">
        <f>J57+J58</f>
        <v>15</v>
      </c>
      <c r="K56" s="755">
        <f>K57+K58</f>
        <v>0</v>
      </c>
      <c r="L56" s="755">
        <f>L57+L58</f>
        <v>57</v>
      </c>
      <c r="M56" s="968">
        <f>M57+M58</f>
        <v>123</v>
      </c>
      <c r="N56" s="670"/>
      <c r="O56" s="671"/>
      <c r="P56" s="759"/>
      <c r="Q56" s="760"/>
    </row>
    <row r="57" spans="1:22" s="250" customFormat="1" ht="31.5">
      <c r="A57" s="799" t="s">
        <v>136</v>
      </c>
      <c r="B57" s="969" t="s">
        <v>212</v>
      </c>
      <c r="C57" s="970"/>
      <c r="D57" s="637">
        <v>1</v>
      </c>
      <c r="E57" s="971"/>
      <c r="F57" s="972"/>
      <c r="G57" s="973">
        <v>4.5</v>
      </c>
      <c r="H57" s="899">
        <f t="shared" si="10"/>
        <v>135</v>
      </c>
      <c r="I57" s="974">
        <v>45</v>
      </c>
      <c r="J57" s="975">
        <v>15</v>
      </c>
      <c r="K57" s="675"/>
      <c r="L57" s="586">
        <v>30</v>
      </c>
      <c r="M57" s="976">
        <f>H57-I57</f>
        <v>90</v>
      </c>
      <c r="N57" s="536">
        <v>3</v>
      </c>
      <c r="O57" s="580"/>
      <c r="P57" s="583"/>
      <c r="Q57" s="907"/>
      <c r="R57" s="330"/>
      <c r="S57" s="330"/>
      <c r="T57" s="330"/>
      <c r="V57" s="250" t="s">
        <v>221</v>
      </c>
    </row>
    <row r="58" spans="1:20" s="250" customFormat="1" ht="32.25" thickBot="1">
      <c r="A58" s="977" t="s">
        <v>137</v>
      </c>
      <c r="B58" s="978" t="s">
        <v>213</v>
      </c>
      <c r="C58" s="979"/>
      <c r="D58" s="637"/>
      <c r="E58" s="980"/>
      <c r="F58" s="965"/>
      <c r="G58" s="981">
        <v>2</v>
      </c>
      <c r="H58" s="982">
        <f t="shared" si="10"/>
        <v>60</v>
      </c>
      <c r="I58" s="940">
        <v>27</v>
      </c>
      <c r="J58" s="927"/>
      <c r="K58" s="671"/>
      <c r="L58" s="580">
        <v>27</v>
      </c>
      <c r="M58" s="983">
        <f>H58-I58</f>
        <v>33</v>
      </c>
      <c r="N58" s="536"/>
      <c r="O58" s="580">
        <v>3</v>
      </c>
      <c r="P58" s="583"/>
      <c r="Q58" s="984"/>
      <c r="R58" s="330"/>
      <c r="S58" s="330"/>
      <c r="T58" s="330"/>
    </row>
    <row r="59" spans="1:20" s="250" customFormat="1" ht="32.25" thickBot="1">
      <c r="A59" s="985" t="s">
        <v>211</v>
      </c>
      <c r="B59" s="978" t="s">
        <v>214</v>
      </c>
      <c r="C59" s="986"/>
      <c r="D59" s="637" t="s">
        <v>201</v>
      </c>
      <c r="E59" s="987"/>
      <c r="F59" s="988"/>
      <c r="G59" s="989">
        <v>1.5</v>
      </c>
      <c r="H59" s="884">
        <f>G59*30</f>
        <v>45</v>
      </c>
      <c r="I59" s="990">
        <v>18</v>
      </c>
      <c r="J59" s="991"/>
      <c r="K59" s="739"/>
      <c r="L59" s="992">
        <v>18</v>
      </c>
      <c r="M59" s="993">
        <v>12</v>
      </c>
      <c r="N59" s="994"/>
      <c r="O59" s="992"/>
      <c r="P59" s="887">
        <v>2</v>
      </c>
      <c r="Q59" s="995"/>
      <c r="R59" s="330"/>
      <c r="S59" s="330"/>
      <c r="T59" s="330"/>
    </row>
    <row r="60" spans="1:20" ht="16.5" thickBot="1">
      <c r="A60" s="1372" t="s">
        <v>81</v>
      </c>
      <c r="B60" s="1320"/>
      <c r="C60" s="725"/>
      <c r="D60" s="564"/>
      <c r="E60" s="564"/>
      <c r="F60" s="565"/>
      <c r="G60" s="726">
        <f>G52+G53+G54+G55+G56</f>
        <v>18.5</v>
      </c>
      <c r="H60" s="727">
        <f>H52+H53+H54+H55+H56</f>
        <v>555</v>
      </c>
      <c r="I60" s="728">
        <f>I52+I53+I54+I55+I56</f>
        <v>183</v>
      </c>
      <c r="J60" s="729">
        <f>J52+J53+J54+J55+J56</f>
        <v>73</v>
      </c>
      <c r="K60" s="727"/>
      <c r="L60" s="728">
        <f>L52+L53+L54+L55+L56</f>
        <v>106</v>
      </c>
      <c r="M60" s="730">
        <f>M52+M53+M54+M55+M56</f>
        <v>339</v>
      </c>
      <c r="N60" s="563">
        <f>SUM(N52:N59)</f>
        <v>5</v>
      </c>
      <c r="O60" s="563">
        <f>SUM(O52:O59)</f>
        <v>7</v>
      </c>
      <c r="P60" s="562">
        <f>P54+P55+P56+P57+P58+P59</f>
        <v>7</v>
      </c>
      <c r="Q60" s="731"/>
      <c r="R60" s="87"/>
      <c r="S60" s="86"/>
      <c r="T60" s="86"/>
    </row>
    <row r="61" spans="1:20" ht="16.5" thickBot="1">
      <c r="A61" s="1316" t="s">
        <v>194</v>
      </c>
      <c r="B61" s="1317"/>
      <c r="C61" s="1317"/>
      <c r="D61" s="1317"/>
      <c r="E61" s="1317"/>
      <c r="F61" s="1317"/>
      <c r="G61" s="1317"/>
      <c r="H61" s="1317"/>
      <c r="I61" s="1317"/>
      <c r="J61" s="1317"/>
      <c r="K61" s="1317"/>
      <c r="L61" s="1317"/>
      <c r="M61" s="1317"/>
      <c r="N61" s="1317"/>
      <c r="O61" s="1317"/>
      <c r="P61" s="1317"/>
      <c r="Q61" s="1318"/>
      <c r="R61" s="87"/>
      <c r="S61" s="86"/>
      <c r="T61" s="86"/>
    </row>
    <row r="62" spans="1:20" s="236" customFormat="1" ht="31.5">
      <c r="A62" s="732" t="s">
        <v>118</v>
      </c>
      <c r="B62" s="733" t="s">
        <v>222</v>
      </c>
      <c r="C62" s="734">
        <v>1</v>
      </c>
      <c r="D62" s="735"/>
      <c r="E62" s="736"/>
      <c r="F62" s="737"/>
      <c r="G62" s="738">
        <v>4</v>
      </c>
      <c r="H62" s="739">
        <f aca="true" t="shared" si="11" ref="H62:H69">G62*30</f>
        <v>120</v>
      </c>
      <c r="I62" s="740">
        <v>45</v>
      </c>
      <c r="J62" s="741">
        <v>30</v>
      </c>
      <c r="K62" s="735"/>
      <c r="L62" s="735">
        <v>15</v>
      </c>
      <c r="M62" s="742">
        <f>H62-I62</f>
        <v>75</v>
      </c>
      <c r="N62" s="743">
        <v>3</v>
      </c>
      <c r="O62" s="744"/>
      <c r="P62" s="745"/>
      <c r="Q62" s="746"/>
      <c r="R62" s="234"/>
      <c r="S62" s="235"/>
      <c r="T62" s="235"/>
    </row>
    <row r="63" spans="1:20" s="236" customFormat="1" ht="31.5">
      <c r="A63" s="747" t="s">
        <v>120</v>
      </c>
      <c r="B63" s="748" t="s">
        <v>223</v>
      </c>
      <c r="C63" s="749"/>
      <c r="D63" s="750"/>
      <c r="E63" s="751" t="s">
        <v>200</v>
      </c>
      <c r="F63" s="752"/>
      <c r="G63" s="753">
        <v>1</v>
      </c>
      <c r="H63" s="754">
        <f t="shared" si="11"/>
        <v>30</v>
      </c>
      <c r="I63" s="755">
        <v>10</v>
      </c>
      <c r="J63" s="756"/>
      <c r="K63" s="757"/>
      <c r="L63" s="757">
        <v>10</v>
      </c>
      <c r="M63" s="758">
        <f>H63-I63</f>
        <v>20</v>
      </c>
      <c r="N63" s="670"/>
      <c r="O63" s="671">
        <v>1</v>
      </c>
      <c r="P63" s="759"/>
      <c r="Q63" s="760"/>
      <c r="R63" s="234"/>
      <c r="S63" s="235"/>
      <c r="T63" s="235"/>
    </row>
    <row r="64" spans="1:20" ht="15.75">
      <c r="A64" s="747" t="s">
        <v>122</v>
      </c>
      <c r="B64" s="761" t="s">
        <v>123</v>
      </c>
      <c r="C64" s="670">
        <v>1</v>
      </c>
      <c r="D64" s="671"/>
      <c r="E64" s="671"/>
      <c r="F64" s="762"/>
      <c r="G64" s="763">
        <v>3</v>
      </c>
      <c r="H64" s="754">
        <f t="shared" si="11"/>
        <v>90</v>
      </c>
      <c r="I64" s="755">
        <v>30</v>
      </c>
      <c r="J64" s="764">
        <v>15</v>
      </c>
      <c r="K64" s="671"/>
      <c r="L64" s="671">
        <v>15</v>
      </c>
      <c r="M64" s="765">
        <f>H64-I64</f>
        <v>60</v>
      </c>
      <c r="N64" s="670">
        <v>2</v>
      </c>
      <c r="O64" s="671"/>
      <c r="P64" s="759"/>
      <c r="Q64" s="760"/>
      <c r="R64" s="87"/>
      <c r="S64" s="86"/>
      <c r="T64" s="86"/>
    </row>
    <row r="65" spans="1:20" ht="31.5">
      <c r="A65" s="747" t="s">
        <v>124</v>
      </c>
      <c r="B65" s="766" t="s">
        <v>125</v>
      </c>
      <c r="C65" s="749"/>
      <c r="D65" s="750" t="s">
        <v>201</v>
      </c>
      <c r="E65" s="751"/>
      <c r="F65" s="767"/>
      <c r="G65" s="768">
        <v>3.5</v>
      </c>
      <c r="H65" s="754">
        <f t="shared" si="11"/>
        <v>105</v>
      </c>
      <c r="I65" s="769">
        <v>36</v>
      </c>
      <c r="J65" s="770">
        <v>18</v>
      </c>
      <c r="K65" s="750"/>
      <c r="L65" s="750">
        <v>18</v>
      </c>
      <c r="M65" s="771">
        <f>H65-I65</f>
        <v>69</v>
      </c>
      <c r="N65" s="670"/>
      <c r="O65" s="671"/>
      <c r="P65" s="759">
        <v>4</v>
      </c>
      <c r="Q65" s="760"/>
      <c r="R65" s="87"/>
      <c r="S65" s="86"/>
      <c r="T65" s="86"/>
    </row>
    <row r="66" spans="1:20" ht="15.75">
      <c r="A66" s="747" t="s">
        <v>129</v>
      </c>
      <c r="B66" s="772" t="s">
        <v>130</v>
      </c>
      <c r="C66" s="773"/>
      <c r="D66" s="757">
        <v>1</v>
      </c>
      <c r="E66" s="774"/>
      <c r="F66" s="775"/>
      <c r="G66" s="776">
        <v>3</v>
      </c>
      <c r="H66" s="777">
        <f t="shared" si="11"/>
        <v>90</v>
      </c>
      <c r="I66" s="778">
        <v>30</v>
      </c>
      <c r="J66" s="779">
        <v>30</v>
      </c>
      <c r="K66" s="757"/>
      <c r="L66" s="757"/>
      <c r="M66" s="758">
        <f>H66-I66</f>
        <v>60</v>
      </c>
      <c r="N66" s="670">
        <v>2</v>
      </c>
      <c r="O66" s="671"/>
      <c r="P66" s="759"/>
      <c r="Q66" s="760"/>
      <c r="R66" s="87"/>
      <c r="S66" s="86"/>
      <c r="T66" s="86"/>
    </row>
    <row r="67" spans="1:20" ht="31.5">
      <c r="A67" s="747" t="s">
        <v>127</v>
      </c>
      <c r="B67" s="780" t="s">
        <v>133</v>
      </c>
      <c r="C67" s="781"/>
      <c r="D67" s="782"/>
      <c r="E67" s="783"/>
      <c r="F67" s="784"/>
      <c r="G67" s="785">
        <f>G68+G69</f>
        <v>4</v>
      </c>
      <c r="H67" s="786">
        <f t="shared" si="11"/>
        <v>120</v>
      </c>
      <c r="I67" s="787">
        <f>I68+I69</f>
        <v>45</v>
      </c>
      <c r="J67" s="787">
        <f>J68+J69</f>
        <v>27</v>
      </c>
      <c r="K67" s="787">
        <f>K68+K69</f>
        <v>0</v>
      </c>
      <c r="L67" s="787">
        <f>L68+L69</f>
        <v>18</v>
      </c>
      <c r="M67" s="788">
        <f>M68+M69</f>
        <v>75</v>
      </c>
      <c r="N67" s="670"/>
      <c r="O67" s="671"/>
      <c r="P67" s="759"/>
      <c r="Q67" s="760"/>
      <c r="R67" s="87"/>
      <c r="S67" s="86"/>
      <c r="T67" s="86"/>
    </row>
    <row r="68" spans="1:20" ht="31.5">
      <c r="A68" s="789"/>
      <c r="B68" s="790" t="s">
        <v>128</v>
      </c>
      <c r="C68" s="791"/>
      <c r="D68" s="792"/>
      <c r="E68" s="792"/>
      <c r="F68" s="583"/>
      <c r="G68" s="793">
        <v>2.5</v>
      </c>
      <c r="H68" s="794">
        <f t="shared" si="11"/>
        <v>75</v>
      </c>
      <c r="I68" s="795">
        <v>27</v>
      </c>
      <c r="J68" s="796">
        <v>18</v>
      </c>
      <c r="K68" s="796"/>
      <c r="L68" s="796">
        <v>9</v>
      </c>
      <c r="M68" s="797">
        <f>H68-I68</f>
        <v>48</v>
      </c>
      <c r="N68" s="543"/>
      <c r="O68" s="537">
        <v>3</v>
      </c>
      <c r="P68" s="542"/>
      <c r="Q68" s="798"/>
      <c r="R68" s="87"/>
      <c r="S68" s="86"/>
      <c r="T68" s="86"/>
    </row>
    <row r="69" spans="1:20" ht="32.25" thickBot="1">
      <c r="A69" s="799"/>
      <c r="B69" s="800" t="s">
        <v>128</v>
      </c>
      <c r="C69" s="801"/>
      <c r="D69" s="586" t="s">
        <v>201</v>
      </c>
      <c r="E69" s="586"/>
      <c r="F69" s="802"/>
      <c r="G69" s="592">
        <v>1.5</v>
      </c>
      <c r="H69" s="801">
        <f t="shared" si="11"/>
        <v>45</v>
      </c>
      <c r="I69" s="553">
        <v>18</v>
      </c>
      <c r="J69" s="803">
        <v>9</v>
      </c>
      <c r="K69" s="803"/>
      <c r="L69" s="803">
        <v>9</v>
      </c>
      <c r="M69" s="588">
        <f>H69-I69</f>
        <v>27</v>
      </c>
      <c r="N69" s="555"/>
      <c r="O69" s="553"/>
      <c r="P69" s="554">
        <v>2</v>
      </c>
      <c r="Q69" s="804"/>
      <c r="R69" s="87"/>
      <c r="S69" s="86"/>
      <c r="T69" s="86"/>
    </row>
    <row r="70" spans="1:20" ht="16.5" thickBot="1">
      <c r="A70" s="1319" t="s">
        <v>81</v>
      </c>
      <c r="B70" s="1320"/>
      <c r="C70" s="725"/>
      <c r="D70" s="564"/>
      <c r="E70" s="564"/>
      <c r="F70" s="565"/>
      <c r="G70" s="726">
        <f>G62+G63+G64+G65+G66+G67</f>
        <v>18.5</v>
      </c>
      <c r="H70" s="727">
        <f>H62+H63+H64+H65+H66+H67</f>
        <v>555</v>
      </c>
      <c r="I70" s="727">
        <f>I62+I63+I64+I65+I66+I67</f>
        <v>196</v>
      </c>
      <c r="J70" s="727">
        <f>J62+J63+J64+J65+J66+J67</f>
        <v>120</v>
      </c>
      <c r="K70" s="727"/>
      <c r="L70" s="727">
        <f>L62+L63+L64+L65+L66+L67</f>
        <v>76</v>
      </c>
      <c r="M70" s="805">
        <f>M62+M63+M64+M65+M66+M67</f>
        <v>359</v>
      </c>
      <c r="N70" s="563">
        <f>N62+N66</f>
        <v>5</v>
      </c>
      <c r="O70" s="806">
        <f>O63+O64+O68</f>
        <v>4</v>
      </c>
      <c r="P70" s="562">
        <f>P65+P67+P69</f>
        <v>6</v>
      </c>
      <c r="Q70" s="731"/>
      <c r="R70" s="87"/>
      <c r="S70" s="86"/>
      <c r="T70" s="86"/>
    </row>
    <row r="71" spans="1:20" ht="16.5" thickBot="1">
      <c r="A71" s="1370" t="s">
        <v>220</v>
      </c>
      <c r="B71" s="1317"/>
      <c r="C71" s="1317"/>
      <c r="D71" s="1317"/>
      <c r="E71" s="1317"/>
      <c r="F71" s="1317"/>
      <c r="G71" s="1317"/>
      <c r="H71" s="1317"/>
      <c r="I71" s="1317"/>
      <c r="J71" s="1317"/>
      <c r="K71" s="1317"/>
      <c r="L71" s="1317"/>
      <c r="M71" s="1317"/>
      <c r="N71" s="1317"/>
      <c r="O71" s="1317"/>
      <c r="P71" s="1317"/>
      <c r="Q71" s="1371"/>
      <c r="R71" s="87"/>
      <c r="S71" s="86"/>
      <c r="T71" s="86"/>
    </row>
    <row r="72" spans="1:20" s="250" customFormat="1" ht="15.75">
      <c r="A72" s="996" t="s">
        <v>150</v>
      </c>
      <c r="B72" s="997" t="s">
        <v>174</v>
      </c>
      <c r="C72" s="530" t="s">
        <v>200</v>
      </c>
      <c r="D72" s="531"/>
      <c r="E72" s="531"/>
      <c r="F72" s="532"/>
      <c r="G72" s="998">
        <v>3.5</v>
      </c>
      <c r="H72" s="523">
        <f>G72*30</f>
        <v>105</v>
      </c>
      <c r="I72" s="572">
        <f>J72+K72+L72</f>
        <v>36</v>
      </c>
      <c r="J72" s="531">
        <v>18</v>
      </c>
      <c r="K72" s="531"/>
      <c r="L72" s="531">
        <v>18</v>
      </c>
      <c r="M72" s="999">
        <f>H72-I72</f>
        <v>69</v>
      </c>
      <c r="N72" s="890"/>
      <c r="O72" s="820">
        <f>I72/9</f>
        <v>4</v>
      </c>
      <c r="P72" s="1000"/>
      <c r="Q72" s="636"/>
      <c r="R72" s="406"/>
      <c r="S72" s="330"/>
      <c r="T72" s="330"/>
    </row>
    <row r="73" spans="1:20" s="250" customFormat="1" ht="15.75">
      <c r="A73" s="996" t="s">
        <v>122</v>
      </c>
      <c r="B73" s="1001" t="s">
        <v>175</v>
      </c>
      <c r="C73" s="536">
        <v>1</v>
      </c>
      <c r="D73" s="829"/>
      <c r="E73" s="829"/>
      <c r="F73" s="1002"/>
      <c r="G73" s="938">
        <v>6</v>
      </c>
      <c r="H73" s="536">
        <f>G73*30</f>
        <v>180</v>
      </c>
      <c r="I73" s="580">
        <f>J73+K73+L73</f>
        <v>60</v>
      </c>
      <c r="J73" s="580">
        <v>60</v>
      </c>
      <c r="K73" s="580"/>
      <c r="L73" s="580"/>
      <c r="M73" s="583">
        <f>H73-I73</f>
        <v>120</v>
      </c>
      <c r="N73" s="1003">
        <f>I73/15</f>
        <v>4</v>
      </c>
      <c r="O73" s="835"/>
      <c r="P73" s="833"/>
      <c r="Q73" s="825"/>
      <c r="R73" s="406"/>
      <c r="S73" s="330"/>
      <c r="T73" s="330"/>
    </row>
    <row r="74" spans="1:21" s="250" customFormat="1" ht="15.75">
      <c r="A74" s="996" t="s">
        <v>124</v>
      </c>
      <c r="B74" s="1004" t="s">
        <v>176</v>
      </c>
      <c r="C74" s="1005" t="s">
        <v>201</v>
      </c>
      <c r="D74" s="796"/>
      <c r="E74" s="796"/>
      <c r="F74" s="1006"/>
      <c r="G74" s="1007">
        <v>4.5</v>
      </c>
      <c r="H74" s="1005">
        <f>G74*30</f>
        <v>135</v>
      </c>
      <c r="I74" s="792">
        <f>J74+K74+L74</f>
        <v>54</v>
      </c>
      <c r="J74" s="792">
        <v>27</v>
      </c>
      <c r="K74" s="792"/>
      <c r="L74" s="792">
        <v>27</v>
      </c>
      <c r="M74" s="583">
        <f>H74-I74</f>
        <v>81</v>
      </c>
      <c r="N74" s="823"/>
      <c r="O74" s="796"/>
      <c r="P74" s="1008">
        <f>I74/9</f>
        <v>6</v>
      </c>
      <c r="Q74" s="825"/>
      <c r="R74" s="406"/>
      <c r="S74" s="330"/>
      <c r="T74" s="330"/>
      <c r="U74" s="203">
        <f>M74/H74</f>
        <v>0.6</v>
      </c>
    </row>
    <row r="75" spans="1:20" s="250" customFormat="1" ht="31.5">
      <c r="A75" s="996" t="s">
        <v>129</v>
      </c>
      <c r="B75" s="1004" t="s">
        <v>177</v>
      </c>
      <c r="C75" s="536"/>
      <c r="D75" s="580"/>
      <c r="E75" s="580"/>
      <c r="F75" s="583"/>
      <c r="G75" s="763">
        <f>G76+G77</f>
        <v>12</v>
      </c>
      <c r="H75" s="1009">
        <f aca="true" t="shared" si="12" ref="H75:M75">H76+H77</f>
        <v>360</v>
      </c>
      <c r="I75" s="1010">
        <f t="shared" si="12"/>
        <v>123</v>
      </c>
      <c r="J75" s="1010">
        <f t="shared" si="12"/>
        <v>60</v>
      </c>
      <c r="K75" s="1010">
        <f t="shared" si="12"/>
        <v>0</v>
      </c>
      <c r="L75" s="1010">
        <f t="shared" si="12"/>
        <v>63</v>
      </c>
      <c r="M75" s="1011">
        <f t="shared" si="12"/>
        <v>237</v>
      </c>
      <c r="N75" s="1012"/>
      <c r="O75" s="1013"/>
      <c r="P75" s="1014"/>
      <c r="Q75" s="825"/>
      <c r="R75" s="406"/>
      <c r="S75" s="330"/>
      <c r="T75" s="330"/>
    </row>
    <row r="76" spans="1:20" s="250" customFormat="1" ht="31.5">
      <c r="A76" s="996" t="s">
        <v>136</v>
      </c>
      <c r="B76" s="1004" t="s">
        <v>177</v>
      </c>
      <c r="C76" s="536">
        <v>1</v>
      </c>
      <c r="D76" s="580"/>
      <c r="E76" s="580"/>
      <c r="F76" s="583"/>
      <c r="G76" s="938">
        <v>10.5</v>
      </c>
      <c r="H76" s="1015">
        <f>G76*30</f>
        <v>315</v>
      </c>
      <c r="I76" s="792">
        <f>SUM(J76+K76+L76)</f>
        <v>105</v>
      </c>
      <c r="J76" s="580">
        <v>60</v>
      </c>
      <c r="K76" s="580"/>
      <c r="L76" s="580">
        <v>45</v>
      </c>
      <c r="M76" s="583">
        <f>H76-I76</f>
        <v>210</v>
      </c>
      <c r="N76" s="1003">
        <f>I76/15</f>
        <v>7</v>
      </c>
      <c r="O76" s="1016"/>
      <c r="P76" s="1014"/>
      <c r="Q76" s="825"/>
      <c r="R76" s="406"/>
      <c r="S76" s="330"/>
      <c r="T76" s="330"/>
    </row>
    <row r="77" spans="1:20" s="250" customFormat="1" ht="32.25" thickBot="1">
      <c r="A77" s="1017" t="s">
        <v>137</v>
      </c>
      <c r="B77" s="1018" t="s">
        <v>234</v>
      </c>
      <c r="C77" s="547"/>
      <c r="D77" s="1019"/>
      <c r="E77" s="1020"/>
      <c r="F77" s="1021" t="s">
        <v>200</v>
      </c>
      <c r="G77" s="1022">
        <v>1.5</v>
      </c>
      <c r="H77" s="1023">
        <f>G77*30</f>
        <v>45</v>
      </c>
      <c r="I77" s="586">
        <f>J77+K77+L77</f>
        <v>18</v>
      </c>
      <c r="J77" s="586"/>
      <c r="K77" s="586"/>
      <c r="L77" s="586">
        <v>18</v>
      </c>
      <c r="M77" s="802">
        <f>H77-I77</f>
        <v>27</v>
      </c>
      <c r="N77" s="1024"/>
      <c r="O77" s="1025">
        <f>I77/9</f>
        <v>2</v>
      </c>
      <c r="P77" s="1026"/>
      <c r="Q77" s="845"/>
      <c r="R77" s="406"/>
      <c r="S77" s="330"/>
      <c r="T77" s="330"/>
    </row>
    <row r="78" spans="1:20" ht="16.5" thickBot="1">
      <c r="A78" s="682"/>
      <c r="B78" s="807" t="s">
        <v>178</v>
      </c>
      <c r="C78" s="686"/>
      <c r="D78" s="687"/>
      <c r="E78" s="687"/>
      <c r="F78" s="690"/>
      <c r="G78" s="808">
        <f>G72+G73+G75+G74</f>
        <v>26</v>
      </c>
      <c r="H78" s="808">
        <f aca="true" t="shared" si="13" ref="H78:M78">H72+H73+H75+H74</f>
        <v>780</v>
      </c>
      <c r="I78" s="808">
        <f t="shared" si="13"/>
        <v>273</v>
      </c>
      <c r="J78" s="808">
        <f t="shared" si="13"/>
        <v>165</v>
      </c>
      <c r="K78" s="808">
        <f t="shared" si="13"/>
        <v>0</v>
      </c>
      <c r="L78" s="808">
        <f t="shared" si="13"/>
        <v>108</v>
      </c>
      <c r="M78" s="808">
        <f t="shared" si="13"/>
        <v>507</v>
      </c>
      <c r="N78" s="809">
        <f>SUM(N72:N77)</f>
        <v>11</v>
      </c>
      <c r="O78" s="808">
        <f>SUM(O72:O77)</f>
        <v>6</v>
      </c>
      <c r="P78" s="808">
        <f>SUM(P72:P77)</f>
        <v>6</v>
      </c>
      <c r="Q78" s="808"/>
      <c r="R78" s="87"/>
      <c r="S78" s="86"/>
      <c r="T78" s="86"/>
    </row>
    <row r="79" spans="1:20" ht="16.5" thickBot="1">
      <c r="A79" s="1380" t="s">
        <v>184</v>
      </c>
      <c r="B79" s="1381"/>
      <c r="C79" s="1381"/>
      <c r="D79" s="1381"/>
      <c r="E79" s="1381"/>
      <c r="F79" s="1381"/>
      <c r="G79" s="1381"/>
      <c r="H79" s="1381"/>
      <c r="I79" s="1381"/>
      <c r="J79" s="1381"/>
      <c r="K79" s="1381"/>
      <c r="L79" s="1381"/>
      <c r="M79" s="1381"/>
      <c r="N79" s="1381"/>
      <c r="O79" s="1381"/>
      <c r="P79" s="1381"/>
      <c r="Q79" s="810"/>
      <c r="R79" s="87"/>
      <c r="S79" s="86"/>
      <c r="T79" s="86"/>
    </row>
    <row r="80" spans="1:20" s="250" customFormat="1" ht="15.75">
      <c r="A80" s="814" t="s">
        <v>138</v>
      </c>
      <c r="B80" s="1027" t="s">
        <v>139</v>
      </c>
      <c r="C80" s="796"/>
      <c r="D80" s="796">
        <v>1</v>
      </c>
      <c r="E80" s="796"/>
      <c r="F80" s="796"/>
      <c r="G80" s="817">
        <v>4.5</v>
      </c>
      <c r="H80" s="1028">
        <f aca="true" t="shared" si="14" ref="H80:H85">G80*30</f>
        <v>135</v>
      </c>
      <c r="I80" s="792">
        <f>SUM(J80+K80+L80)</f>
        <v>45</v>
      </c>
      <c r="J80" s="792">
        <v>30</v>
      </c>
      <c r="K80" s="792">
        <v>15</v>
      </c>
      <c r="L80" s="792"/>
      <c r="M80" s="818">
        <f aca="true" t="shared" si="15" ref="M80:M85">H80-I80</f>
        <v>90</v>
      </c>
      <c r="N80" s="819">
        <f>I80/15</f>
        <v>3</v>
      </c>
      <c r="O80" s="1029"/>
      <c r="P80" s="1008"/>
      <c r="Q80" s="636"/>
      <c r="R80" s="406"/>
      <c r="S80" s="330"/>
      <c r="T80" s="330"/>
    </row>
    <row r="81" spans="1:20" s="250" customFormat="1" ht="15.75">
      <c r="A81" s="814" t="s">
        <v>140</v>
      </c>
      <c r="B81" s="1030" t="s">
        <v>141</v>
      </c>
      <c r="C81" s="1031"/>
      <c r="D81" s="1031"/>
      <c r="E81" s="1031"/>
      <c r="F81" s="1031"/>
      <c r="G81" s="1032">
        <v>9</v>
      </c>
      <c r="H81" s="1033">
        <f t="shared" si="14"/>
        <v>270</v>
      </c>
      <c r="I81" s="1033">
        <f>I82+I83</f>
        <v>99</v>
      </c>
      <c r="J81" s="1033">
        <f>J82+J83</f>
        <v>54</v>
      </c>
      <c r="K81" s="1033">
        <f>K82+K83</f>
        <v>45</v>
      </c>
      <c r="L81" s="1033"/>
      <c r="M81" s="1034">
        <f t="shared" si="15"/>
        <v>171</v>
      </c>
      <c r="N81" s="1005"/>
      <c r="O81" s="796"/>
      <c r="P81" s="1008"/>
      <c r="Q81" s="825"/>
      <c r="R81" s="406"/>
      <c r="S81" s="330"/>
      <c r="T81" s="330"/>
    </row>
    <row r="82" spans="1:20" s="250" customFormat="1" ht="15.75">
      <c r="A82" s="814" t="s">
        <v>142</v>
      </c>
      <c r="B82" s="1035" t="s">
        <v>141</v>
      </c>
      <c r="C82" s="1031"/>
      <c r="D82" s="1031" t="s">
        <v>200</v>
      </c>
      <c r="E82" s="1031"/>
      <c r="F82" s="1031"/>
      <c r="G82" s="817">
        <v>4.5</v>
      </c>
      <c r="H82" s="796">
        <f t="shared" si="14"/>
        <v>135</v>
      </c>
      <c r="I82" s="796">
        <f>J82+K82+L82</f>
        <v>45</v>
      </c>
      <c r="J82" s="796">
        <v>27</v>
      </c>
      <c r="K82" s="796">
        <v>18</v>
      </c>
      <c r="L82" s="796"/>
      <c r="M82" s="1008">
        <f t="shared" si="15"/>
        <v>90</v>
      </c>
      <c r="N82" s="1036"/>
      <c r="O82" s="823">
        <f>I82/9</f>
        <v>5</v>
      </c>
      <c r="P82" s="1008"/>
      <c r="Q82" s="825"/>
      <c r="R82" s="406"/>
      <c r="S82" s="330"/>
      <c r="T82" s="330"/>
    </row>
    <row r="83" spans="1:21" s="250" customFormat="1" ht="15.75">
      <c r="A83" s="1037" t="s">
        <v>143</v>
      </c>
      <c r="B83" s="1035" t="s">
        <v>141</v>
      </c>
      <c r="C83" s="896"/>
      <c r="D83" s="1031" t="s">
        <v>201</v>
      </c>
      <c r="E83" s="1031"/>
      <c r="F83" s="1031"/>
      <c r="G83" s="817">
        <v>4.5</v>
      </c>
      <c r="H83" s="796">
        <f t="shared" si="14"/>
        <v>135</v>
      </c>
      <c r="I83" s="796">
        <f>J83+K83+L83</f>
        <v>54</v>
      </c>
      <c r="J83" s="796">
        <v>27</v>
      </c>
      <c r="K83" s="796">
        <v>27</v>
      </c>
      <c r="L83" s="796"/>
      <c r="M83" s="1008">
        <f t="shared" si="15"/>
        <v>81</v>
      </c>
      <c r="N83" s="1005"/>
      <c r="O83" s="796"/>
      <c r="P83" s="1008">
        <f>I83/9</f>
        <v>6</v>
      </c>
      <c r="Q83" s="825"/>
      <c r="R83" s="406"/>
      <c r="S83" s="330"/>
      <c r="T83" s="330"/>
      <c r="U83" s="203">
        <f>M83/H83</f>
        <v>0.6</v>
      </c>
    </row>
    <row r="84" spans="1:20" s="250" customFormat="1" ht="15.75">
      <c r="A84" s="826" t="s">
        <v>144</v>
      </c>
      <c r="B84" s="1038" t="s">
        <v>145</v>
      </c>
      <c r="C84" s="795"/>
      <c r="D84" s="796" t="s">
        <v>200</v>
      </c>
      <c r="E84" s="796"/>
      <c r="F84" s="796"/>
      <c r="G84" s="1039">
        <v>2.5</v>
      </c>
      <c r="H84" s="1028">
        <f t="shared" si="14"/>
        <v>75</v>
      </c>
      <c r="I84" s="796">
        <f>J84+K84+L84</f>
        <v>27</v>
      </c>
      <c r="J84" s="795"/>
      <c r="K84" s="795">
        <v>27</v>
      </c>
      <c r="L84" s="795"/>
      <c r="M84" s="1040">
        <f t="shared" si="15"/>
        <v>48</v>
      </c>
      <c r="N84" s="832"/>
      <c r="O84" s="1041">
        <f>I84/9</f>
        <v>3</v>
      </c>
      <c r="P84" s="821"/>
      <c r="Q84" s="825"/>
      <c r="R84" s="406"/>
      <c r="S84" s="330"/>
      <c r="T84" s="330"/>
    </row>
    <row r="85" spans="1:21" s="250" customFormat="1" ht="24" customHeight="1" thickBot="1">
      <c r="A85" s="826" t="s">
        <v>146</v>
      </c>
      <c r="B85" s="1042" t="s">
        <v>147</v>
      </c>
      <c r="C85" s="836"/>
      <c r="D85" s="837" t="s">
        <v>201</v>
      </c>
      <c r="E85" s="838"/>
      <c r="F85" s="836"/>
      <c r="G85" s="839">
        <v>2.5</v>
      </c>
      <c r="H85" s="837">
        <f t="shared" si="14"/>
        <v>75</v>
      </c>
      <c r="I85" s="838">
        <f>SUM(J85+K85+L85)</f>
        <v>36</v>
      </c>
      <c r="J85" s="838">
        <v>18</v>
      </c>
      <c r="K85" s="838">
        <v>18</v>
      </c>
      <c r="L85" s="838"/>
      <c r="M85" s="840">
        <f t="shared" si="15"/>
        <v>39</v>
      </c>
      <c r="N85" s="841"/>
      <c r="O85" s="842"/>
      <c r="P85" s="1043">
        <f>I85/9</f>
        <v>4</v>
      </c>
      <c r="Q85" s="844"/>
      <c r="R85" s="406"/>
      <c r="S85" s="330"/>
      <c r="T85" s="330"/>
      <c r="U85" s="203">
        <f>M85/H85</f>
        <v>0.52</v>
      </c>
    </row>
    <row r="86" spans="1:20" ht="16.5" thickBot="1">
      <c r="A86" s="683"/>
      <c r="B86" s="687" t="s">
        <v>148</v>
      </c>
      <c r="C86" s="687"/>
      <c r="D86" s="687"/>
      <c r="E86" s="687"/>
      <c r="F86" s="690"/>
      <c r="G86" s="808">
        <f>G80+G81+G84+G85</f>
        <v>18.5</v>
      </c>
      <c r="H86" s="808">
        <f>H80+H81+H84+H85</f>
        <v>555</v>
      </c>
      <c r="I86" s="808">
        <f>I80+I81+I84+I85</f>
        <v>207</v>
      </c>
      <c r="J86" s="808">
        <f>J80+J81+J84+J85</f>
        <v>102</v>
      </c>
      <c r="K86" s="808">
        <f>K80+K81+K84+K85</f>
        <v>105</v>
      </c>
      <c r="L86" s="808"/>
      <c r="M86" s="808">
        <f>M80+M81+M84+M85</f>
        <v>348</v>
      </c>
      <c r="N86" s="808">
        <f>N80+N84</f>
        <v>3</v>
      </c>
      <c r="O86" s="808">
        <f>SUM(O80:O85)</f>
        <v>8</v>
      </c>
      <c r="P86" s="811">
        <f>SUM(P80:P85)</f>
        <v>10</v>
      </c>
      <c r="Q86" s="812"/>
      <c r="R86" s="87"/>
      <c r="S86" s="86"/>
      <c r="T86" s="86"/>
    </row>
    <row r="87" spans="1:20" ht="16.5" thickBot="1">
      <c r="A87" s="1365" t="s">
        <v>149</v>
      </c>
      <c r="B87" s="1366"/>
      <c r="C87" s="1366"/>
      <c r="D87" s="1366"/>
      <c r="E87" s="1366"/>
      <c r="F87" s="1366"/>
      <c r="G87" s="1366"/>
      <c r="H87" s="1366"/>
      <c r="I87" s="1366"/>
      <c r="J87" s="1366"/>
      <c r="K87" s="1366"/>
      <c r="L87" s="1366"/>
      <c r="M87" s="1366"/>
      <c r="N87" s="1366"/>
      <c r="O87" s="1366"/>
      <c r="P87" s="1366"/>
      <c r="Q87" s="813"/>
      <c r="R87" s="87"/>
      <c r="S87" s="86"/>
      <c r="T87" s="86"/>
    </row>
    <row r="88" spans="1:20" ht="15.75">
      <c r="A88" s="814" t="s">
        <v>150</v>
      </c>
      <c r="B88" s="815" t="s">
        <v>151</v>
      </c>
      <c r="C88" s="816"/>
      <c r="D88" s="796">
        <v>1</v>
      </c>
      <c r="E88" s="792"/>
      <c r="F88" s="816"/>
      <c r="G88" s="817">
        <v>4</v>
      </c>
      <c r="H88" s="796">
        <f>G88*30</f>
        <v>120</v>
      </c>
      <c r="I88" s="792">
        <f>SUM(J88+K88+L88)</f>
        <v>45</v>
      </c>
      <c r="J88" s="792">
        <v>45</v>
      </c>
      <c r="K88" s="792"/>
      <c r="L88" s="792"/>
      <c r="M88" s="818">
        <f>H88-I88</f>
        <v>75</v>
      </c>
      <c r="N88" s="819">
        <f>I88/15</f>
        <v>3</v>
      </c>
      <c r="O88" s="820"/>
      <c r="P88" s="821"/>
      <c r="Q88" s="636"/>
      <c r="R88" s="87"/>
      <c r="S88" s="86"/>
      <c r="T88" s="86"/>
    </row>
    <row r="89" spans="1:20" ht="31.5">
      <c r="A89" s="814" t="s">
        <v>152</v>
      </c>
      <c r="B89" s="815" t="s">
        <v>153</v>
      </c>
      <c r="C89" s="816"/>
      <c r="D89" s="796" t="s">
        <v>200</v>
      </c>
      <c r="E89" s="792"/>
      <c r="F89" s="816"/>
      <c r="G89" s="817">
        <v>3.5</v>
      </c>
      <c r="H89" s="796">
        <f>G89*30</f>
        <v>105</v>
      </c>
      <c r="I89" s="792">
        <f>SUM(J89+K89+L89)</f>
        <v>36</v>
      </c>
      <c r="J89" s="792">
        <v>18</v>
      </c>
      <c r="K89" s="792"/>
      <c r="L89" s="792">
        <v>18</v>
      </c>
      <c r="M89" s="818">
        <f>H89-I89</f>
        <v>69</v>
      </c>
      <c r="N89" s="822"/>
      <c r="O89" s="823">
        <f>I89/9</f>
        <v>4</v>
      </c>
      <c r="P89" s="824"/>
      <c r="Q89" s="825"/>
      <c r="R89" s="87"/>
      <c r="S89" s="86"/>
      <c r="T89" s="86"/>
    </row>
    <row r="90" spans="1:20" ht="15.75">
      <c r="A90" s="826" t="s">
        <v>154</v>
      </c>
      <c r="B90" s="827" t="s">
        <v>155</v>
      </c>
      <c r="C90" s="828"/>
      <c r="D90" s="829" t="s">
        <v>200</v>
      </c>
      <c r="E90" s="580"/>
      <c r="F90" s="828"/>
      <c r="G90" s="830">
        <v>3.5</v>
      </c>
      <c r="H90" s="796">
        <f>G90*30</f>
        <v>105</v>
      </c>
      <c r="I90" s="580">
        <f>SUM(J90+K90+L90)</f>
        <v>36</v>
      </c>
      <c r="J90" s="580">
        <v>18</v>
      </c>
      <c r="K90" s="580"/>
      <c r="L90" s="580">
        <v>18</v>
      </c>
      <c r="M90" s="831">
        <f>H90-I90</f>
        <v>69</v>
      </c>
      <c r="N90" s="832"/>
      <c r="O90" s="823">
        <f>I90/9</f>
        <v>4</v>
      </c>
      <c r="P90" s="833"/>
      <c r="Q90" s="825"/>
      <c r="R90" s="87"/>
      <c r="S90" s="86"/>
      <c r="T90" s="86"/>
    </row>
    <row r="91" spans="1:20" ht="31.5">
      <c r="A91" s="826" t="s">
        <v>156</v>
      </c>
      <c r="B91" s="834" t="s">
        <v>157</v>
      </c>
      <c r="C91" s="828"/>
      <c r="D91" s="828" t="s">
        <v>201</v>
      </c>
      <c r="E91" s="580"/>
      <c r="F91" s="828"/>
      <c r="G91" s="830">
        <v>3.5</v>
      </c>
      <c r="H91" s="796">
        <f>G91*30</f>
        <v>105</v>
      </c>
      <c r="I91" s="580">
        <f>SUM(J91+K91+L91)</f>
        <v>36</v>
      </c>
      <c r="J91" s="580">
        <v>18</v>
      </c>
      <c r="K91" s="580"/>
      <c r="L91" s="580">
        <v>18</v>
      </c>
      <c r="M91" s="831">
        <f>H91-I91</f>
        <v>69</v>
      </c>
      <c r="N91" s="832"/>
      <c r="O91" s="835"/>
      <c r="P91" s="833">
        <f>I91/9</f>
        <v>4</v>
      </c>
      <c r="Q91" s="825"/>
      <c r="R91" s="87"/>
      <c r="S91" s="86"/>
      <c r="T91" s="86"/>
    </row>
    <row r="92" spans="1:21" ht="16.5" thickBot="1">
      <c r="A92" s="826" t="s">
        <v>158</v>
      </c>
      <c r="B92" s="834" t="s">
        <v>159</v>
      </c>
      <c r="C92" s="836"/>
      <c r="D92" s="837" t="s">
        <v>201</v>
      </c>
      <c r="E92" s="838"/>
      <c r="F92" s="836"/>
      <c r="G92" s="839">
        <v>4</v>
      </c>
      <c r="H92" s="837">
        <f>G92*30</f>
        <v>120</v>
      </c>
      <c r="I92" s="838">
        <f>SUM(J92+K92+L92)</f>
        <v>54</v>
      </c>
      <c r="J92" s="838">
        <v>27</v>
      </c>
      <c r="K92" s="838"/>
      <c r="L92" s="838">
        <v>27</v>
      </c>
      <c r="M92" s="840">
        <f>H92-I92</f>
        <v>66</v>
      </c>
      <c r="N92" s="841"/>
      <c r="O92" s="842"/>
      <c r="P92" s="843">
        <f>I92/9</f>
        <v>6</v>
      </c>
      <c r="Q92" s="844"/>
      <c r="R92" s="87"/>
      <c r="S92" s="86"/>
      <c r="T92" s="86"/>
      <c r="U92" s="203">
        <f>M92/H92</f>
        <v>0.55</v>
      </c>
    </row>
    <row r="93" spans="1:20" ht="16.5" thickBot="1">
      <c r="A93" s="683"/>
      <c r="B93" s="687" t="s">
        <v>160</v>
      </c>
      <c r="C93" s="687"/>
      <c r="D93" s="687"/>
      <c r="E93" s="687"/>
      <c r="F93" s="690"/>
      <c r="G93" s="808">
        <f>G88+G89+G91+G92+G90</f>
        <v>18.5</v>
      </c>
      <c r="H93" s="808">
        <f aca="true" t="shared" si="16" ref="H93:P93">H88+H89+H91+H92+H90</f>
        <v>555</v>
      </c>
      <c r="I93" s="808">
        <f t="shared" si="16"/>
        <v>207</v>
      </c>
      <c r="J93" s="808">
        <f t="shared" si="16"/>
        <v>126</v>
      </c>
      <c r="K93" s="808">
        <f t="shared" si="16"/>
        <v>0</v>
      </c>
      <c r="L93" s="808">
        <f t="shared" si="16"/>
        <v>81</v>
      </c>
      <c r="M93" s="808">
        <f t="shared" si="16"/>
        <v>348</v>
      </c>
      <c r="N93" s="808">
        <f t="shared" si="16"/>
        <v>3</v>
      </c>
      <c r="O93" s="808">
        <f t="shared" si="16"/>
        <v>8</v>
      </c>
      <c r="P93" s="811">
        <f t="shared" si="16"/>
        <v>10</v>
      </c>
      <c r="Q93" s="812"/>
      <c r="R93" s="87"/>
      <c r="S93" s="86"/>
      <c r="T93" s="86"/>
    </row>
    <row r="94" spans="1:20" ht="16.5" thickBot="1">
      <c r="A94" s="1365" t="s">
        <v>161</v>
      </c>
      <c r="B94" s="1366"/>
      <c r="C94" s="1366"/>
      <c r="D94" s="1366"/>
      <c r="E94" s="1366"/>
      <c r="F94" s="1366"/>
      <c r="G94" s="1366"/>
      <c r="H94" s="1366"/>
      <c r="I94" s="1366"/>
      <c r="J94" s="1366"/>
      <c r="K94" s="1366"/>
      <c r="L94" s="1366"/>
      <c r="M94" s="1366"/>
      <c r="N94" s="1366"/>
      <c r="O94" s="1366"/>
      <c r="P94" s="1366"/>
      <c r="Q94" s="813"/>
      <c r="R94" s="87"/>
      <c r="S94" s="86"/>
      <c r="T94" s="86"/>
    </row>
    <row r="95" spans="1:20" ht="15.75">
      <c r="A95" s="814" t="s">
        <v>162</v>
      </c>
      <c r="B95" s="815" t="s">
        <v>163</v>
      </c>
      <c r="C95" s="816"/>
      <c r="D95" s="796">
        <v>1</v>
      </c>
      <c r="E95" s="792"/>
      <c r="F95" s="816"/>
      <c r="G95" s="817">
        <v>4</v>
      </c>
      <c r="H95" s="796">
        <f>G95*30</f>
        <v>120</v>
      </c>
      <c r="I95" s="792">
        <f>SUM(J95+K95+L95)</f>
        <v>45</v>
      </c>
      <c r="J95" s="792">
        <v>45</v>
      </c>
      <c r="K95" s="792"/>
      <c r="L95" s="792"/>
      <c r="M95" s="818">
        <f>H95-I95</f>
        <v>75</v>
      </c>
      <c r="N95" s="819">
        <f>I95/15</f>
        <v>3</v>
      </c>
      <c r="O95" s="820"/>
      <c r="P95" s="821"/>
      <c r="Q95" s="636"/>
      <c r="R95" s="87"/>
      <c r="S95" s="86"/>
      <c r="T95" s="86"/>
    </row>
    <row r="96" spans="1:20" ht="15.75">
      <c r="A96" s="814" t="s">
        <v>164</v>
      </c>
      <c r="B96" s="815" t="s">
        <v>165</v>
      </c>
      <c r="C96" s="816"/>
      <c r="D96" s="796" t="s">
        <v>200</v>
      </c>
      <c r="E96" s="792"/>
      <c r="F96" s="816"/>
      <c r="G96" s="817">
        <v>3.5</v>
      </c>
      <c r="H96" s="796">
        <f>G96*30</f>
        <v>105</v>
      </c>
      <c r="I96" s="792">
        <f>SUM(J96+K96+L96)</f>
        <v>36</v>
      </c>
      <c r="J96" s="792">
        <v>18</v>
      </c>
      <c r="K96" s="792"/>
      <c r="L96" s="792">
        <v>18</v>
      </c>
      <c r="M96" s="818">
        <f>H96-I96</f>
        <v>69</v>
      </c>
      <c r="N96" s="822"/>
      <c r="O96" s="823">
        <f>I96/9</f>
        <v>4</v>
      </c>
      <c r="P96" s="824"/>
      <c r="Q96" s="825"/>
      <c r="R96" s="87"/>
      <c r="S96" s="86"/>
      <c r="T96" s="86"/>
    </row>
    <row r="97" spans="1:20" ht="15.75">
      <c r="A97" s="826" t="s">
        <v>166</v>
      </c>
      <c r="B97" s="827" t="s">
        <v>167</v>
      </c>
      <c r="C97" s="828"/>
      <c r="D97" s="829" t="s">
        <v>200</v>
      </c>
      <c r="E97" s="580"/>
      <c r="F97" s="828"/>
      <c r="G97" s="830">
        <v>3.5</v>
      </c>
      <c r="H97" s="796">
        <f>G97*30</f>
        <v>105</v>
      </c>
      <c r="I97" s="580">
        <f>SUM(J97+K97+L97)</f>
        <v>36</v>
      </c>
      <c r="J97" s="580">
        <v>18</v>
      </c>
      <c r="K97" s="580">
        <v>18</v>
      </c>
      <c r="L97" s="580"/>
      <c r="M97" s="831">
        <f>H97-I97</f>
        <v>69</v>
      </c>
      <c r="N97" s="832"/>
      <c r="O97" s="823">
        <f>I97/9</f>
        <v>4</v>
      </c>
      <c r="P97" s="833"/>
      <c r="Q97" s="825"/>
      <c r="R97" s="87"/>
      <c r="S97" s="86"/>
      <c r="T97" s="86"/>
    </row>
    <row r="98" spans="1:20" ht="31.5">
      <c r="A98" s="826" t="s">
        <v>168</v>
      </c>
      <c r="B98" s="834" t="s">
        <v>169</v>
      </c>
      <c r="C98" s="828"/>
      <c r="D98" s="829" t="s">
        <v>201</v>
      </c>
      <c r="E98" s="580"/>
      <c r="F98" s="828"/>
      <c r="G98" s="830">
        <v>3.5</v>
      </c>
      <c r="H98" s="796">
        <f>G98*30</f>
        <v>105</v>
      </c>
      <c r="I98" s="580">
        <f>SUM(J98+K98+L98)</f>
        <v>36</v>
      </c>
      <c r="J98" s="580">
        <v>18</v>
      </c>
      <c r="K98" s="580"/>
      <c r="L98" s="580">
        <v>18</v>
      </c>
      <c r="M98" s="831">
        <f>H98-I98</f>
        <v>69</v>
      </c>
      <c r="N98" s="832"/>
      <c r="O98" s="835"/>
      <c r="P98" s="833">
        <f>I98/9</f>
        <v>4</v>
      </c>
      <c r="Q98" s="825"/>
      <c r="R98" s="87"/>
      <c r="S98" s="86"/>
      <c r="T98" s="86"/>
    </row>
    <row r="99" spans="1:21" ht="32.25" thickBot="1">
      <c r="A99" s="826" t="s">
        <v>170</v>
      </c>
      <c r="B99" s="834" t="s">
        <v>171</v>
      </c>
      <c r="C99" s="836"/>
      <c r="D99" s="837" t="s">
        <v>201</v>
      </c>
      <c r="E99" s="838"/>
      <c r="F99" s="836"/>
      <c r="G99" s="839">
        <v>4</v>
      </c>
      <c r="H99" s="837">
        <f>G99*30</f>
        <v>120</v>
      </c>
      <c r="I99" s="838">
        <f>SUM(J99+K99+L99)</f>
        <v>54</v>
      </c>
      <c r="J99" s="838">
        <v>27</v>
      </c>
      <c r="K99" s="838">
        <v>27</v>
      </c>
      <c r="L99" s="838"/>
      <c r="M99" s="840">
        <f>H99-I99</f>
        <v>66</v>
      </c>
      <c r="N99" s="841"/>
      <c r="O99" s="842"/>
      <c r="P99" s="843">
        <f>I99/9</f>
        <v>6</v>
      </c>
      <c r="Q99" s="825"/>
      <c r="R99" s="87"/>
      <c r="S99" s="86"/>
      <c r="T99" s="86"/>
      <c r="U99" s="203">
        <f>M99/H99</f>
        <v>0.55</v>
      </c>
    </row>
    <row r="100" spans="1:20" ht="16.5" thickBot="1">
      <c r="A100" s="683"/>
      <c r="B100" s="687" t="s">
        <v>160</v>
      </c>
      <c r="C100" s="687"/>
      <c r="D100" s="687"/>
      <c r="E100" s="687"/>
      <c r="F100" s="690"/>
      <c r="G100" s="808">
        <f aca="true" t="shared" si="17" ref="G100:P100">G95+G96+G98+G99+G97</f>
        <v>18.5</v>
      </c>
      <c r="H100" s="808">
        <f t="shared" si="17"/>
        <v>555</v>
      </c>
      <c r="I100" s="808">
        <f t="shared" si="17"/>
        <v>207</v>
      </c>
      <c r="J100" s="808">
        <f t="shared" si="17"/>
        <v>126</v>
      </c>
      <c r="K100" s="808">
        <f t="shared" si="17"/>
        <v>45</v>
      </c>
      <c r="L100" s="808">
        <f t="shared" si="17"/>
        <v>36</v>
      </c>
      <c r="M100" s="808">
        <f t="shared" si="17"/>
        <v>348</v>
      </c>
      <c r="N100" s="808">
        <f t="shared" si="17"/>
        <v>3</v>
      </c>
      <c r="O100" s="808">
        <f t="shared" si="17"/>
        <v>8</v>
      </c>
      <c r="P100" s="811">
        <f t="shared" si="17"/>
        <v>10</v>
      </c>
      <c r="Q100" s="845"/>
      <c r="R100" s="87"/>
      <c r="S100" s="86"/>
      <c r="T100" s="86"/>
    </row>
    <row r="101" spans="1:20" ht="16.5" thickBot="1">
      <c r="A101" s="1370"/>
      <c r="B101" s="1317"/>
      <c r="C101" s="1317"/>
      <c r="D101" s="1317"/>
      <c r="E101" s="1317"/>
      <c r="F101" s="1317"/>
      <c r="G101" s="1317"/>
      <c r="H101" s="1317"/>
      <c r="I101" s="1317"/>
      <c r="J101" s="1317"/>
      <c r="K101" s="1317"/>
      <c r="L101" s="1317"/>
      <c r="M101" s="1317"/>
      <c r="N101" s="1317"/>
      <c r="O101" s="1317"/>
      <c r="P101" s="1317"/>
      <c r="Q101" s="1371"/>
      <c r="R101" s="87"/>
      <c r="S101" s="86"/>
      <c r="T101" s="86"/>
    </row>
    <row r="102" spans="1:21" ht="18.75" customHeight="1" thickBot="1">
      <c r="A102" s="1343" t="s">
        <v>82</v>
      </c>
      <c r="B102" s="1344"/>
      <c r="C102" s="1345"/>
      <c r="D102" s="1345"/>
      <c r="E102" s="1344"/>
      <c r="F102" s="1344"/>
      <c r="G102" s="1344"/>
      <c r="H102" s="1344"/>
      <c r="I102" s="1344"/>
      <c r="J102" s="1344"/>
      <c r="K102" s="1344"/>
      <c r="L102" s="1344"/>
      <c r="M102" s="1344"/>
      <c r="N102" s="1344"/>
      <c r="O102" s="1344"/>
      <c r="P102" s="1344"/>
      <c r="Q102" s="1346"/>
      <c r="S102" s="77"/>
      <c r="T102" s="77"/>
      <c r="U102" s="77"/>
    </row>
    <row r="103" spans="1:21" ht="17.25" customHeight="1">
      <c r="A103" s="789" t="s">
        <v>83</v>
      </c>
      <c r="B103" s="846" t="s">
        <v>84</v>
      </c>
      <c r="C103" s="792"/>
      <c r="D103" s="792">
        <v>3</v>
      </c>
      <c r="E103" s="792"/>
      <c r="F103" s="792"/>
      <c r="G103" s="735">
        <v>6</v>
      </c>
      <c r="H103" s="795">
        <f>G103*30</f>
        <v>180</v>
      </c>
      <c r="I103" s="795"/>
      <c r="J103" s="795"/>
      <c r="K103" s="795"/>
      <c r="L103" s="795"/>
      <c r="M103" s="795"/>
      <c r="N103" s="795"/>
      <c r="O103" s="795"/>
      <c r="P103" s="847"/>
      <c r="Q103" s="578"/>
      <c r="S103" s="79"/>
      <c r="T103" s="79"/>
      <c r="U103" s="78"/>
    </row>
    <row r="104" spans="1:21" ht="17.25" customHeight="1">
      <c r="A104" s="848" t="s">
        <v>85</v>
      </c>
      <c r="B104" s="849" t="s">
        <v>86</v>
      </c>
      <c r="C104" s="580"/>
      <c r="D104" s="580">
        <v>3</v>
      </c>
      <c r="E104" s="580"/>
      <c r="F104" s="580"/>
      <c r="G104" s="671">
        <v>21</v>
      </c>
      <c r="H104" s="795">
        <f>G104*30</f>
        <v>630</v>
      </c>
      <c r="I104" s="580"/>
      <c r="J104" s="580"/>
      <c r="K104" s="580"/>
      <c r="L104" s="580"/>
      <c r="M104" s="580"/>
      <c r="N104" s="580"/>
      <c r="O104" s="580"/>
      <c r="P104" s="583"/>
      <c r="Q104" s="584"/>
      <c r="S104" s="78"/>
      <c r="T104" s="78"/>
      <c r="U104" s="78"/>
    </row>
    <row r="105" spans="1:21" ht="16.5" thickBot="1">
      <c r="A105" s="1360" t="s">
        <v>87</v>
      </c>
      <c r="B105" s="1361"/>
      <c r="C105" s="850"/>
      <c r="D105" s="850"/>
      <c r="E105" s="850"/>
      <c r="F105" s="850"/>
      <c r="G105" s="850">
        <f>G103+G104</f>
        <v>27</v>
      </c>
      <c r="H105" s="850">
        <f>SUM(H103:H104)</f>
        <v>810</v>
      </c>
      <c r="I105" s="850"/>
      <c r="J105" s="850"/>
      <c r="K105" s="850"/>
      <c r="L105" s="850"/>
      <c r="M105" s="850"/>
      <c r="N105" s="850"/>
      <c r="O105" s="850"/>
      <c r="P105" s="851"/>
      <c r="Q105" s="852"/>
      <c r="S105" s="83"/>
      <c r="T105" s="83"/>
      <c r="U105" s="84"/>
    </row>
    <row r="106" spans="1:21" ht="15.75">
      <c r="A106" s="853"/>
      <c r="B106" s="853"/>
      <c r="C106" s="853"/>
      <c r="D106" s="853"/>
      <c r="E106" s="853"/>
      <c r="F106" s="853"/>
      <c r="G106" s="853"/>
      <c r="H106" s="853"/>
      <c r="I106" s="853"/>
      <c r="J106" s="853"/>
      <c r="K106" s="853"/>
      <c r="L106" s="853"/>
      <c r="M106" s="853"/>
      <c r="N106" s="853"/>
      <c r="O106" s="853"/>
      <c r="P106" s="853"/>
      <c r="Q106" s="853"/>
      <c r="S106" s="83"/>
      <c r="T106" s="83"/>
      <c r="U106" s="84"/>
    </row>
    <row r="107" spans="1:21" ht="15.75">
      <c r="A107" s="853"/>
      <c r="B107" s="853"/>
      <c r="C107" s="853"/>
      <c r="D107" s="853"/>
      <c r="E107" s="853"/>
      <c r="F107" s="853"/>
      <c r="G107" s="853"/>
      <c r="H107" s="853"/>
      <c r="I107" s="853"/>
      <c r="J107" s="853"/>
      <c r="K107" s="853"/>
      <c r="L107" s="853"/>
      <c r="M107" s="853"/>
      <c r="N107" s="853"/>
      <c r="O107" s="853"/>
      <c r="P107" s="853"/>
      <c r="Q107" s="853"/>
      <c r="S107" s="83"/>
      <c r="T107" s="83"/>
      <c r="U107" s="84"/>
    </row>
    <row r="108" spans="1:21" ht="15.75">
      <c r="A108" s="853"/>
      <c r="B108" s="853"/>
      <c r="C108" s="853"/>
      <c r="D108" s="853"/>
      <c r="E108" s="853"/>
      <c r="F108" s="853"/>
      <c r="G108" s="853"/>
      <c r="H108" s="853"/>
      <c r="I108" s="853"/>
      <c r="J108" s="853"/>
      <c r="K108" s="853"/>
      <c r="L108" s="853"/>
      <c r="M108" s="853"/>
      <c r="N108" s="853"/>
      <c r="O108" s="853"/>
      <c r="P108" s="853"/>
      <c r="Q108" s="853"/>
      <c r="S108" s="83"/>
      <c r="T108" s="83"/>
      <c r="U108" s="84"/>
    </row>
    <row r="109" spans="1:21" ht="16.5" thickBot="1">
      <c r="A109" s="853"/>
      <c r="B109" s="853"/>
      <c r="C109" s="853"/>
      <c r="D109" s="853"/>
      <c r="E109" s="853"/>
      <c r="F109" s="853"/>
      <c r="G109" s="853"/>
      <c r="H109" s="853"/>
      <c r="I109" s="853"/>
      <c r="J109" s="853"/>
      <c r="K109" s="853"/>
      <c r="L109" s="853"/>
      <c r="M109" s="853"/>
      <c r="N109" s="853"/>
      <c r="O109" s="853"/>
      <c r="P109" s="853"/>
      <c r="Q109" s="853"/>
      <c r="S109" s="83"/>
      <c r="T109" s="83"/>
      <c r="U109" s="84"/>
    </row>
    <row r="110" spans="1:20" ht="16.5" customHeight="1" thickBot="1">
      <c r="A110" s="1347" t="s">
        <v>88</v>
      </c>
      <c r="B110" s="1341"/>
      <c r="C110" s="1341"/>
      <c r="D110" s="1341"/>
      <c r="E110" s="1341"/>
      <c r="F110" s="1341"/>
      <c r="G110" s="1341"/>
      <c r="H110" s="1341"/>
      <c r="I110" s="1341"/>
      <c r="J110" s="1341"/>
      <c r="K110" s="1341"/>
      <c r="L110" s="1341"/>
      <c r="M110" s="1341"/>
      <c r="N110" s="1348"/>
      <c r="O110" s="1348"/>
      <c r="P110" s="1348"/>
      <c r="Q110" s="1341"/>
      <c r="R110" s="77"/>
      <c r="S110" s="77"/>
      <c r="T110" s="77"/>
    </row>
    <row r="111" spans="1:20" ht="16.5" thickBot="1">
      <c r="A111" s="789" t="s">
        <v>89</v>
      </c>
      <c r="B111" s="846" t="s">
        <v>23</v>
      </c>
      <c r="C111" s="735">
        <v>4</v>
      </c>
      <c r="D111" s="735"/>
      <c r="E111" s="735"/>
      <c r="F111" s="735"/>
      <c r="G111" s="735">
        <v>3</v>
      </c>
      <c r="H111" s="795">
        <f>G111*30</f>
        <v>90</v>
      </c>
      <c r="I111" s="795">
        <f>J111+L111</f>
        <v>30</v>
      </c>
      <c r="J111" s="795">
        <v>15</v>
      </c>
      <c r="K111" s="795"/>
      <c r="L111" s="795">
        <v>15</v>
      </c>
      <c r="M111" s="797">
        <f>H111-I111</f>
        <v>60</v>
      </c>
      <c r="N111" s="854"/>
      <c r="O111" s="855"/>
      <c r="P111" s="856"/>
      <c r="Q111" s="857"/>
      <c r="R111" s="78"/>
      <c r="S111" s="78"/>
      <c r="T111" s="78"/>
    </row>
    <row r="112" spans="1:20" ht="19.5" thickBot="1">
      <c r="A112" s="1339"/>
      <c r="B112" s="1340"/>
      <c r="C112" s="1341"/>
      <c r="D112" s="1341"/>
      <c r="E112" s="1341"/>
      <c r="F112" s="1342"/>
      <c r="G112" s="722"/>
      <c r="H112" s="693"/>
      <c r="I112" s="693"/>
      <c r="J112" s="693"/>
      <c r="K112" s="693"/>
      <c r="L112" s="693"/>
      <c r="M112" s="858"/>
      <c r="N112" s="721"/>
      <c r="O112" s="722"/>
      <c r="P112" s="859"/>
      <c r="Q112" s="696"/>
      <c r="R112" s="83"/>
      <c r="S112" s="83"/>
      <c r="T112" s="83"/>
    </row>
    <row r="113" spans="1:20" ht="19.5" thickBot="1">
      <c r="A113" s="1399" t="s">
        <v>172</v>
      </c>
      <c r="B113" s="1400"/>
      <c r="C113" s="1400"/>
      <c r="D113" s="1400"/>
      <c r="E113" s="1400"/>
      <c r="F113" s="1401"/>
      <c r="G113" s="722">
        <f>G50+G35+G60+G105+G111</f>
        <v>90</v>
      </c>
      <c r="H113" s="722">
        <f aca="true" t="shared" si="18" ref="H113:P113">H50+H35+H60+H105+H111</f>
        <v>2700</v>
      </c>
      <c r="I113" s="722">
        <f t="shared" si="18"/>
        <v>666</v>
      </c>
      <c r="J113" s="722">
        <f t="shared" si="18"/>
        <v>381</v>
      </c>
      <c r="K113" s="722">
        <f t="shared" si="18"/>
        <v>109</v>
      </c>
      <c r="L113" s="722">
        <f t="shared" si="18"/>
        <v>172</v>
      </c>
      <c r="M113" s="722">
        <f t="shared" si="18"/>
        <v>1191</v>
      </c>
      <c r="N113" s="722">
        <f t="shared" si="18"/>
        <v>21.5</v>
      </c>
      <c r="O113" s="722">
        <f t="shared" si="18"/>
        <v>18.5</v>
      </c>
      <c r="P113" s="722">
        <f t="shared" si="18"/>
        <v>18</v>
      </c>
      <c r="Q113" s="860"/>
      <c r="R113" s="83"/>
      <c r="S113" s="83"/>
      <c r="T113" s="83"/>
    </row>
    <row r="114" spans="1:20" ht="15.75">
      <c r="A114" s="1325" t="s">
        <v>90</v>
      </c>
      <c r="B114" s="1326"/>
      <c r="C114" s="1326"/>
      <c r="D114" s="1326"/>
      <c r="E114" s="1326"/>
      <c r="F114" s="1326"/>
      <c r="G114" s="1324"/>
      <c r="H114" s="1324"/>
      <c r="I114" s="1324"/>
      <c r="J114" s="1324"/>
      <c r="K114" s="1324"/>
      <c r="L114" s="1324"/>
      <c r="M114" s="1324"/>
      <c r="N114" s="861">
        <v>4</v>
      </c>
      <c r="O114" s="862">
        <v>2</v>
      </c>
      <c r="P114" s="863" t="s">
        <v>131</v>
      </c>
      <c r="Q114" s="864"/>
      <c r="R114" s="88"/>
      <c r="S114" s="88"/>
      <c r="T114" s="88"/>
    </row>
    <row r="115" spans="1:20" ht="15.75">
      <c r="A115" s="1325" t="s">
        <v>91</v>
      </c>
      <c r="B115" s="1326"/>
      <c r="C115" s="1326"/>
      <c r="D115" s="1326"/>
      <c r="E115" s="1326"/>
      <c r="F115" s="1326"/>
      <c r="G115" s="1326"/>
      <c r="H115" s="1326"/>
      <c r="I115" s="1326"/>
      <c r="J115" s="1326"/>
      <c r="K115" s="1326"/>
      <c r="L115" s="1326"/>
      <c r="M115" s="1326"/>
      <c r="N115" s="536">
        <v>5</v>
      </c>
      <c r="O115" s="538" t="s">
        <v>131</v>
      </c>
      <c r="P115" s="863" t="s">
        <v>183</v>
      </c>
      <c r="Q115" s="584">
        <v>1</v>
      </c>
      <c r="R115" s="1373"/>
      <c r="S115" s="1373"/>
      <c r="T115" s="1374"/>
    </row>
    <row r="116" spans="1:20" ht="18.75">
      <c r="A116" s="1325" t="s">
        <v>92</v>
      </c>
      <c r="B116" s="1326"/>
      <c r="C116" s="1326"/>
      <c r="D116" s="1326"/>
      <c r="E116" s="1326"/>
      <c r="F116" s="1326"/>
      <c r="G116" s="1326"/>
      <c r="H116" s="1326"/>
      <c r="I116" s="1326"/>
      <c r="J116" s="1326"/>
      <c r="K116" s="1326"/>
      <c r="L116" s="1326"/>
      <c r="M116" s="1326"/>
      <c r="N116" s="536"/>
      <c r="O116" s="862"/>
      <c r="P116" s="865">
        <v>1</v>
      </c>
      <c r="Q116" s="584"/>
      <c r="R116" s="89"/>
      <c r="S116" s="89"/>
      <c r="T116" s="89"/>
    </row>
    <row r="117" spans="1:20" ht="16.5" thickBot="1">
      <c r="A117" s="1327" t="s">
        <v>93</v>
      </c>
      <c r="B117" s="1328"/>
      <c r="C117" s="1328"/>
      <c r="D117" s="1328"/>
      <c r="E117" s="1328"/>
      <c r="F117" s="1328"/>
      <c r="G117" s="1328"/>
      <c r="H117" s="1328"/>
      <c r="I117" s="1328"/>
      <c r="J117" s="1328"/>
      <c r="K117" s="1328"/>
      <c r="L117" s="1328"/>
      <c r="M117" s="1328"/>
      <c r="N117" s="547"/>
      <c r="O117" s="866"/>
      <c r="P117" s="867"/>
      <c r="Q117" s="868"/>
      <c r="R117" s="78"/>
      <c r="S117" s="78"/>
      <c r="T117" s="78"/>
    </row>
    <row r="118" spans="1:20" ht="16.5" thickBot="1">
      <c r="A118" s="869"/>
      <c r="B118" s="1329"/>
      <c r="C118" s="1330"/>
      <c r="D118" s="1330"/>
      <c r="E118" s="1330"/>
      <c r="F118" s="1330"/>
      <c r="G118" s="870"/>
      <c r="H118" s="870"/>
      <c r="I118" s="870"/>
      <c r="J118" s="870"/>
      <c r="K118" s="870"/>
      <c r="L118" s="870"/>
      <c r="M118" s="870"/>
      <c r="N118" s="1396">
        <f>G113-G111-G105</f>
        <v>60</v>
      </c>
      <c r="O118" s="1397"/>
      <c r="P118" s="1398"/>
      <c r="Q118" s="871">
        <v>30</v>
      </c>
      <c r="R118" s="172">
        <f>N118+Q118</f>
        <v>90</v>
      </c>
      <c r="S118" s="75"/>
      <c r="T118" s="75"/>
    </row>
    <row r="119" spans="1:20" ht="15.75">
      <c r="A119" s="872"/>
      <c r="B119" s="873"/>
      <c r="C119" s="874"/>
      <c r="D119" s="874"/>
      <c r="E119" s="874"/>
      <c r="F119" s="874"/>
      <c r="G119" s="872"/>
      <c r="H119" s="872"/>
      <c r="I119" s="872"/>
      <c r="J119" s="872"/>
      <c r="K119" s="872"/>
      <c r="L119" s="872"/>
      <c r="M119" s="872"/>
      <c r="N119" s="875"/>
      <c r="O119" s="876"/>
      <c r="P119" s="876"/>
      <c r="Q119" s="877"/>
      <c r="R119" s="75"/>
      <c r="S119" s="75"/>
      <c r="T119" s="75"/>
    </row>
    <row r="120" spans="1:20" ht="13.5" thickBot="1">
      <c r="A120" s="1393"/>
      <c r="B120" s="1394"/>
      <c r="C120" s="1394"/>
      <c r="D120" s="1394"/>
      <c r="E120" s="1394"/>
      <c r="F120" s="1394"/>
      <c r="G120" s="1394"/>
      <c r="H120" s="1394"/>
      <c r="I120" s="1394"/>
      <c r="J120" s="1394"/>
      <c r="K120" s="1394"/>
      <c r="L120" s="1394"/>
      <c r="M120" s="1394"/>
      <c r="N120" s="1394"/>
      <c r="O120" s="1394"/>
      <c r="P120" s="1394"/>
      <c r="Q120" s="1395"/>
      <c r="R120" s="75"/>
      <c r="S120" s="75"/>
      <c r="T120" s="75"/>
    </row>
    <row r="121" spans="1:20" ht="19.5" thickBot="1">
      <c r="A121" s="1339" t="s">
        <v>173</v>
      </c>
      <c r="B121" s="1340"/>
      <c r="C121" s="1341"/>
      <c r="D121" s="1341"/>
      <c r="E121" s="1341"/>
      <c r="F121" s="1342"/>
      <c r="G121" s="722">
        <f aca="true" t="shared" si="19" ref="G121:P121">G35+G78+G86+G105+G111</f>
        <v>90</v>
      </c>
      <c r="H121" s="722">
        <f t="shared" si="19"/>
        <v>2700</v>
      </c>
      <c r="I121" s="722">
        <f t="shared" si="19"/>
        <v>674</v>
      </c>
      <c r="J121" s="722">
        <f t="shared" si="19"/>
        <v>395</v>
      </c>
      <c r="K121" s="722">
        <f t="shared" si="19"/>
        <v>105</v>
      </c>
      <c r="L121" s="722">
        <f t="shared" si="19"/>
        <v>174</v>
      </c>
      <c r="M121" s="722">
        <f t="shared" si="19"/>
        <v>1216</v>
      </c>
      <c r="N121" s="722">
        <f t="shared" si="19"/>
        <v>21.5</v>
      </c>
      <c r="O121" s="722">
        <f t="shared" si="19"/>
        <v>17.5</v>
      </c>
      <c r="P121" s="722">
        <f t="shared" si="19"/>
        <v>18</v>
      </c>
      <c r="Q121" s="695"/>
      <c r="R121" s="75"/>
      <c r="S121" s="75"/>
      <c r="T121" s="75"/>
    </row>
    <row r="122" spans="1:20" ht="15.75">
      <c r="A122" s="1323" t="s">
        <v>90</v>
      </c>
      <c r="B122" s="1324"/>
      <c r="C122" s="1324"/>
      <c r="D122" s="1324"/>
      <c r="E122" s="1324"/>
      <c r="F122" s="1324"/>
      <c r="G122" s="1324"/>
      <c r="H122" s="1324"/>
      <c r="I122" s="1324"/>
      <c r="J122" s="1324"/>
      <c r="K122" s="1324"/>
      <c r="L122" s="1324"/>
      <c r="M122" s="1324"/>
      <c r="N122" s="878">
        <v>3</v>
      </c>
      <c r="O122" s="661">
        <v>1</v>
      </c>
      <c r="P122" s="658">
        <v>2</v>
      </c>
      <c r="Q122" s="879"/>
      <c r="R122" s="75"/>
      <c r="S122" s="75"/>
      <c r="T122" s="75"/>
    </row>
    <row r="123" spans="1:20" ht="15.75">
      <c r="A123" s="1325" t="s">
        <v>91</v>
      </c>
      <c r="B123" s="1326"/>
      <c r="C123" s="1326"/>
      <c r="D123" s="1326"/>
      <c r="E123" s="1326"/>
      <c r="F123" s="1326"/>
      <c r="G123" s="1326"/>
      <c r="H123" s="1326"/>
      <c r="I123" s="1326"/>
      <c r="J123" s="1326"/>
      <c r="K123" s="1326"/>
      <c r="L123" s="1326"/>
      <c r="M123" s="1326"/>
      <c r="N123" s="880">
        <v>5</v>
      </c>
      <c r="O123" s="881">
        <v>4</v>
      </c>
      <c r="P123" s="882">
        <v>3</v>
      </c>
      <c r="Q123" s="883">
        <v>1</v>
      </c>
      <c r="R123" s="75"/>
      <c r="S123" s="75"/>
      <c r="T123" s="75"/>
    </row>
    <row r="124" spans="1:20" ht="15.75">
      <c r="A124" s="1325" t="s">
        <v>92</v>
      </c>
      <c r="B124" s="1326"/>
      <c r="C124" s="1326"/>
      <c r="D124" s="1326"/>
      <c r="E124" s="1326"/>
      <c r="F124" s="1326"/>
      <c r="G124" s="1326"/>
      <c r="H124" s="1326"/>
      <c r="I124" s="1326"/>
      <c r="J124" s="1326"/>
      <c r="K124" s="1326"/>
      <c r="L124" s="1326"/>
      <c r="M124" s="1326"/>
      <c r="N124" s="880"/>
      <c r="O124" s="881">
        <v>1</v>
      </c>
      <c r="P124" s="882"/>
      <c r="Q124" s="883"/>
      <c r="R124" s="75"/>
      <c r="S124" s="75"/>
      <c r="T124" s="75"/>
    </row>
    <row r="125" spans="1:20" ht="16.5" thickBot="1">
      <c r="A125" s="1327" t="s">
        <v>93</v>
      </c>
      <c r="B125" s="1328"/>
      <c r="C125" s="1328"/>
      <c r="D125" s="1328"/>
      <c r="E125" s="1328"/>
      <c r="F125" s="1328"/>
      <c r="G125" s="1328"/>
      <c r="H125" s="1328"/>
      <c r="I125" s="1328"/>
      <c r="J125" s="1328"/>
      <c r="K125" s="1328"/>
      <c r="L125" s="1328"/>
      <c r="M125" s="1328"/>
      <c r="N125" s="884"/>
      <c r="O125" s="885"/>
      <c r="P125" s="886"/>
      <c r="Q125" s="887"/>
      <c r="R125" s="75"/>
      <c r="S125" s="75"/>
      <c r="T125" s="75"/>
    </row>
    <row r="126" spans="1:20" ht="16.5" thickBot="1">
      <c r="A126" s="888"/>
      <c r="B126" s="1329"/>
      <c r="C126" s="1330"/>
      <c r="D126" s="1330"/>
      <c r="E126" s="1330"/>
      <c r="F126" s="1330"/>
      <c r="G126" s="889"/>
      <c r="H126" s="889"/>
      <c r="I126" s="889"/>
      <c r="J126" s="889"/>
      <c r="K126" s="889"/>
      <c r="L126" s="889"/>
      <c r="M126" s="889"/>
      <c r="N126" s="1337">
        <v>60</v>
      </c>
      <c r="O126" s="1338"/>
      <c r="P126" s="1338"/>
      <c r="Q126" s="871">
        <f>G103+G104+G111</f>
        <v>30</v>
      </c>
      <c r="R126" s="172">
        <f>N126+Q126</f>
        <v>90</v>
      </c>
      <c r="S126" s="75"/>
      <c r="T126" s="75"/>
    </row>
    <row r="127" spans="1:20" ht="15.75">
      <c r="A127" s="872"/>
      <c r="B127" s="873"/>
      <c r="C127" s="874"/>
      <c r="D127" s="874"/>
      <c r="E127" s="874"/>
      <c r="F127" s="874"/>
      <c r="G127" s="872"/>
      <c r="H127" s="872"/>
      <c r="I127" s="872"/>
      <c r="J127" s="872"/>
      <c r="K127" s="872"/>
      <c r="L127" s="872"/>
      <c r="M127" s="872"/>
      <c r="N127" s="875"/>
      <c r="O127" s="876"/>
      <c r="P127" s="876"/>
      <c r="Q127" s="877"/>
      <c r="R127" s="75"/>
      <c r="S127" s="75"/>
      <c r="T127" s="75"/>
    </row>
    <row r="128" spans="1:20" ht="15.75">
      <c r="A128" s="872"/>
      <c r="B128" s="873"/>
      <c r="C128" s="874"/>
      <c r="D128" s="874"/>
      <c r="E128" s="874"/>
      <c r="F128" s="874"/>
      <c r="G128" s="872"/>
      <c r="H128" s="872"/>
      <c r="I128" s="872"/>
      <c r="J128" s="872"/>
      <c r="K128" s="872"/>
      <c r="L128" s="872"/>
      <c r="M128" s="872"/>
      <c r="N128" s="875"/>
      <c r="O128" s="876"/>
      <c r="P128" s="876"/>
      <c r="Q128" s="877"/>
      <c r="R128" s="75"/>
      <c r="S128" s="75"/>
      <c r="T128" s="75"/>
    </row>
    <row r="129" spans="1:20" ht="15.75">
      <c r="A129" s="872"/>
      <c r="B129" s="873"/>
      <c r="C129" s="874"/>
      <c r="D129" s="874"/>
      <c r="E129" s="874"/>
      <c r="F129" s="874"/>
      <c r="G129" s="872"/>
      <c r="H129" s="872"/>
      <c r="I129" s="872"/>
      <c r="J129" s="872"/>
      <c r="K129" s="872"/>
      <c r="L129" s="872"/>
      <c r="M129" s="872"/>
      <c r="N129" s="875"/>
      <c r="O129" s="876"/>
      <c r="P129" s="876"/>
      <c r="Q129" s="877"/>
      <c r="R129" s="75"/>
      <c r="S129" s="75"/>
      <c r="T129" s="75"/>
    </row>
    <row r="130" spans="1:20" ht="15.75">
      <c r="A130" s="872"/>
      <c r="B130" s="873"/>
      <c r="C130" s="874"/>
      <c r="D130" s="874"/>
      <c r="E130" s="874"/>
      <c r="F130" s="874"/>
      <c r="G130" s="872"/>
      <c r="H130" s="872"/>
      <c r="I130" s="872"/>
      <c r="J130" s="872"/>
      <c r="K130" s="872"/>
      <c r="L130" s="872"/>
      <c r="M130" s="872"/>
      <c r="N130" s="875"/>
      <c r="O130" s="876"/>
      <c r="P130" s="876"/>
      <c r="Q130" s="877"/>
      <c r="R130" s="75"/>
      <c r="S130" s="75"/>
      <c r="T130" s="75"/>
    </row>
    <row r="131" spans="1:17" s="76" customFormat="1" ht="15.75" customHeight="1">
      <c r="A131" s="890"/>
      <c r="B131" s="891" t="s">
        <v>216</v>
      </c>
      <c r="C131" s="890"/>
      <c r="D131" s="890"/>
      <c r="E131" s="890"/>
      <c r="F131" s="890"/>
      <c r="G131" s="890"/>
      <c r="H131" s="1321" t="s">
        <v>217</v>
      </c>
      <c r="I131" s="1322"/>
      <c r="J131" s="1322"/>
      <c r="K131" s="1322"/>
      <c r="L131" s="1322"/>
      <c r="M131" s="890"/>
      <c r="N131" s="890"/>
      <c r="O131" s="890"/>
      <c r="P131" s="890"/>
      <c r="Q131" s="890"/>
    </row>
    <row r="132" spans="1:17" s="76" customFormat="1" ht="15.75" customHeight="1">
      <c r="A132" s="890"/>
      <c r="B132" s="891"/>
      <c r="C132" s="890"/>
      <c r="D132" s="890"/>
      <c r="E132" s="890"/>
      <c r="F132" s="890"/>
      <c r="G132" s="890"/>
      <c r="H132" s="892"/>
      <c r="I132" s="893"/>
      <c r="J132" s="893"/>
      <c r="K132" s="893"/>
      <c r="L132" s="893"/>
      <c r="M132" s="890"/>
      <c r="N132" s="890"/>
      <c r="O132" s="890"/>
      <c r="P132" s="890"/>
      <c r="Q132" s="890"/>
    </row>
    <row r="133" spans="1:17" s="76" customFormat="1" ht="15.75" customHeight="1">
      <c r="A133" s="890"/>
      <c r="B133" s="891" t="s">
        <v>181</v>
      </c>
      <c r="C133" s="890"/>
      <c r="D133" s="890"/>
      <c r="E133" s="890"/>
      <c r="F133" s="890"/>
      <c r="G133" s="890"/>
      <c r="H133" s="1331" t="s">
        <v>182</v>
      </c>
      <c r="I133" s="1332"/>
      <c r="J133" s="893"/>
      <c r="K133" s="893"/>
      <c r="L133" s="893"/>
      <c r="M133" s="890"/>
      <c r="N133" s="890"/>
      <c r="O133" s="890"/>
      <c r="P133" s="890"/>
      <c r="Q133" s="890"/>
    </row>
    <row r="134" spans="1:17" s="76" customFormat="1" ht="15.75" customHeight="1">
      <c r="A134" s="890"/>
      <c r="B134" s="891"/>
      <c r="C134" s="890"/>
      <c r="D134" s="890"/>
      <c r="E134" s="890"/>
      <c r="F134" s="890"/>
      <c r="G134" s="890"/>
      <c r="H134" s="892"/>
      <c r="I134" s="893"/>
      <c r="J134" s="893"/>
      <c r="K134" s="893"/>
      <c r="L134" s="893"/>
      <c r="M134" s="890"/>
      <c r="N134" s="890"/>
      <c r="O134" s="890"/>
      <c r="P134" s="890"/>
      <c r="Q134" s="890"/>
    </row>
    <row r="135" spans="1:17" s="76" customFormat="1" ht="11.25" customHeight="1">
      <c r="A135" s="890"/>
      <c r="B135" s="890"/>
      <c r="C135" s="890"/>
      <c r="D135" s="890"/>
      <c r="E135" s="890"/>
      <c r="F135" s="890"/>
      <c r="G135" s="890"/>
      <c r="H135" s="890"/>
      <c r="I135" s="890"/>
      <c r="J135" s="890"/>
      <c r="K135" s="890"/>
      <c r="L135" s="890"/>
      <c r="M135" s="890"/>
      <c r="N135" s="890"/>
      <c r="O135" s="890"/>
      <c r="P135" s="890"/>
      <c r="Q135" s="890"/>
    </row>
    <row r="136" spans="1:17" s="76" customFormat="1" ht="15.75">
      <c r="A136" s="890"/>
      <c r="B136" s="891" t="s">
        <v>134</v>
      </c>
      <c r="C136" s="890"/>
      <c r="D136" s="890"/>
      <c r="E136" s="890"/>
      <c r="F136" s="890"/>
      <c r="G136" s="890"/>
      <c r="H136" s="1321" t="s">
        <v>135</v>
      </c>
      <c r="I136" s="1322"/>
      <c r="J136" s="1322"/>
      <c r="K136" s="1322"/>
      <c r="L136" s="1322"/>
      <c r="M136" s="890"/>
      <c r="N136" s="894"/>
      <c r="O136" s="894"/>
      <c r="P136" s="894"/>
      <c r="Q136" s="890"/>
    </row>
    <row r="137" spans="1:20" ht="15.75">
      <c r="A137" s="872"/>
      <c r="B137" s="872"/>
      <c r="C137" s="872"/>
      <c r="D137" s="872"/>
      <c r="E137" s="872"/>
      <c r="F137" s="872"/>
      <c r="G137" s="872"/>
      <c r="H137" s="872"/>
      <c r="I137" s="872"/>
      <c r="J137" s="872"/>
      <c r="K137" s="872"/>
      <c r="L137" s="872"/>
      <c r="M137" s="872"/>
      <c r="N137" s="895"/>
      <c r="O137" s="895"/>
      <c r="P137" s="895"/>
      <c r="Q137" s="872"/>
      <c r="R137" s="75"/>
      <c r="S137" s="75"/>
      <c r="T137" s="75"/>
    </row>
    <row r="138" spans="1:20" ht="12.75">
      <c r="A138" s="872"/>
      <c r="B138" s="872"/>
      <c r="C138" s="872"/>
      <c r="D138" s="872"/>
      <c r="E138" s="872"/>
      <c r="F138" s="872"/>
      <c r="G138" s="872"/>
      <c r="H138" s="872"/>
      <c r="I138" s="872"/>
      <c r="J138" s="872"/>
      <c r="K138" s="872"/>
      <c r="L138" s="872"/>
      <c r="M138" s="872"/>
      <c r="N138" s="872"/>
      <c r="O138" s="872"/>
      <c r="P138" s="872"/>
      <c r="Q138" s="872"/>
      <c r="R138" s="75"/>
      <c r="S138" s="75"/>
      <c r="T138" s="75"/>
    </row>
  </sheetData>
  <sheetProtection/>
  <mergeCells count="68">
    <mergeCell ref="A112:F112"/>
    <mergeCell ref="A120:Q120"/>
    <mergeCell ref="N118:P118"/>
    <mergeCell ref="A117:M117"/>
    <mergeCell ref="A113:F113"/>
    <mergeCell ref="A114:M114"/>
    <mergeCell ref="A115:M115"/>
    <mergeCell ref="B118:F118"/>
    <mergeCell ref="A116:M116"/>
    <mergeCell ref="N4:P5"/>
    <mergeCell ref="N7:P7"/>
    <mergeCell ref="E5:F6"/>
    <mergeCell ref="Q4:Q5"/>
    <mergeCell ref="I4:I8"/>
    <mergeCell ref="C2:F4"/>
    <mergeCell ref="H2:M2"/>
    <mergeCell ref="E7:E8"/>
    <mergeCell ref="J5:J8"/>
    <mergeCell ref="R115:T115"/>
    <mergeCell ref="A11:Q11"/>
    <mergeCell ref="A12:Q12"/>
    <mergeCell ref="A18:Q18"/>
    <mergeCell ref="A79:P79"/>
    <mergeCell ref="A38:Q38"/>
    <mergeCell ref="A101:Q101"/>
    <mergeCell ref="A35:B35"/>
    <mergeCell ref="A23:B23"/>
    <mergeCell ref="A39:Q39"/>
    <mergeCell ref="A105:B105"/>
    <mergeCell ref="A10:Q10"/>
    <mergeCell ref="A26:Q26"/>
    <mergeCell ref="A37:Q37"/>
    <mergeCell ref="A87:P87"/>
    <mergeCell ref="A94:P94"/>
    <mergeCell ref="A50:B50"/>
    <mergeCell ref="A51:Q51"/>
    <mergeCell ref="A71:Q71"/>
    <mergeCell ref="A60:B60"/>
    <mergeCell ref="A1:Q1"/>
    <mergeCell ref="M3:M8"/>
    <mergeCell ref="N3:P3"/>
    <mergeCell ref="N2:Q2"/>
    <mergeCell ref="J4:L4"/>
    <mergeCell ref="L5:L8"/>
    <mergeCell ref="G2:G8"/>
    <mergeCell ref="K5:K8"/>
    <mergeCell ref="F7:F8"/>
    <mergeCell ref="C5:C8"/>
    <mergeCell ref="A2:A8"/>
    <mergeCell ref="B2:B8"/>
    <mergeCell ref="H3:H8"/>
    <mergeCell ref="N126:P126"/>
    <mergeCell ref="A121:F121"/>
    <mergeCell ref="A102:Q102"/>
    <mergeCell ref="A110:Q110"/>
    <mergeCell ref="A25:B25"/>
    <mergeCell ref="D5:D8"/>
    <mergeCell ref="I3:L3"/>
    <mergeCell ref="A61:Q61"/>
    <mergeCell ref="A70:B70"/>
    <mergeCell ref="H136:L136"/>
    <mergeCell ref="A122:M122"/>
    <mergeCell ref="A123:M123"/>
    <mergeCell ref="H131:L131"/>
    <mergeCell ref="A124:M124"/>
    <mergeCell ref="A125:M125"/>
    <mergeCell ref="B126:F126"/>
    <mergeCell ref="H133:I13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zoomScale="85" zoomScaleNormal="85" zoomScaleSheetLayoutView="76" zoomScalePageLayoutView="0" workbookViewId="0" topLeftCell="C40">
      <selection activeCell="W6" sqref="W6:Y14"/>
    </sheetView>
  </sheetViews>
  <sheetFormatPr defaultColWidth="9.00390625" defaultRowHeight="12.75"/>
  <cols>
    <col min="1" max="1" width="9.125" style="203" customWidth="1"/>
    <col min="2" max="2" width="58.00390625" style="203" customWidth="1"/>
    <col min="3" max="3" width="6.75390625" style="203" customWidth="1"/>
    <col min="4" max="4" width="7.25390625" style="203" customWidth="1"/>
    <col min="5" max="5" width="7.75390625" style="203" customWidth="1"/>
    <col min="6" max="6" width="6.75390625" style="203" customWidth="1"/>
    <col min="7" max="7" width="7.25390625" style="203" customWidth="1"/>
    <col min="8" max="8" width="11.75390625" style="203" customWidth="1"/>
    <col min="9" max="12" width="9.125" style="203" customWidth="1"/>
    <col min="13" max="13" width="11.625" style="203" customWidth="1"/>
    <col min="14" max="16" width="9.125" style="203" customWidth="1"/>
    <col min="17" max="17" width="10.25390625" style="203" customWidth="1"/>
    <col min="18" max="18" width="10.25390625" style="203" hidden="1" customWidth="1"/>
    <col min="19" max="21" width="0" style="203" hidden="1" customWidth="1"/>
    <col min="22" max="16384" width="9.125" style="203" customWidth="1"/>
  </cols>
  <sheetData>
    <row r="1" spans="1:20" ht="18.75">
      <c r="A1" s="1432" t="s">
        <v>185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4"/>
      <c r="R1" s="76"/>
      <c r="S1" s="76"/>
      <c r="T1" s="76"/>
    </row>
    <row r="2" spans="1:20" ht="29.25" customHeight="1">
      <c r="A2" s="1435" t="s">
        <v>40</v>
      </c>
      <c r="B2" s="1425" t="s">
        <v>41</v>
      </c>
      <c r="C2" s="1436" t="s">
        <v>199</v>
      </c>
      <c r="D2" s="1436"/>
      <c r="E2" s="1437"/>
      <c r="F2" s="1437"/>
      <c r="G2" s="1422" t="s">
        <v>42</v>
      </c>
      <c r="H2" s="1425" t="s">
        <v>43</v>
      </c>
      <c r="I2" s="1425"/>
      <c r="J2" s="1425"/>
      <c r="K2" s="1425"/>
      <c r="L2" s="1425"/>
      <c r="M2" s="1426"/>
      <c r="N2" s="1438" t="s">
        <v>208</v>
      </c>
      <c r="O2" s="1439"/>
      <c r="P2" s="1439"/>
      <c r="Q2" s="1440"/>
      <c r="R2" s="76"/>
      <c r="S2" s="76"/>
      <c r="T2" s="76"/>
    </row>
    <row r="3" spans="1:20" ht="18" customHeight="1">
      <c r="A3" s="1435"/>
      <c r="B3" s="1425"/>
      <c r="C3" s="1436"/>
      <c r="D3" s="1436"/>
      <c r="E3" s="1437"/>
      <c r="F3" s="1437"/>
      <c r="G3" s="1422"/>
      <c r="H3" s="1422" t="s">
        <v>44</v>
      </c>
      <c r="I3" s="1428" t="s">
        <v>45</v>
      </c>
      <c r="J3" s="1428"/>
      <c r="K3" s="1428"/>
      <c r="L3" s="1428"/>
      <c r="M3" s="1422" t="s">
        <v>46</v>
      </c>
      <c r="N3" s="1425" t="s">
        <v>47</v>
      </c>
      <c r="O3" s="1426"/>
      <c r="P3" s="1426"/>
      <c r="Q3" s="30" t="s">
        <v>100</v>
      </c>
      <c r="R3" s="76"/>
      <c r="S3" s="76"/>
      <c r="T3" s="76"/>
    </row>
    <row r="4" spans="1:20" ht="15.75">
      <c r="A4" s="1435"/>
      <c r="B4" s="1425"/>
      <c r="C4" s="1436"/>
      <c r="D4" s="1436"/>
      <c r="E4" s="1437"/>
      <c r="F4" s="1437"/>
      <c r="G4" s="1422"/>
      <c r="H4" s="1426"/>
      <c r="I4" s="1422" t="s">
        <v>48</v>
      </c>
      <c r="J4" s="1425" t="s">
        <v>49</v>
      </c>
      <c r="K4" s="1426"/>
      <c r="L4" s="1426"/>
      <c r="M4" s="1426"/>
      <c r="N4" s="1428" t="s">
        <v>197</v>
      </c>
      <c r="O4" s="1427"/>
      <c r="P4" s="1427"/>
      <c r="Q4" s="1429" t="s">
        <v>198</v>
      </c>
      <c r="R4" s="76"/>
      <c r="S4" s="76"/>
      <c r="T4" s="76"/>
    </row>
    <row r="5" spans="1:20" ht="15.75">
      <c r="A5" s="1435"/>
      <c r="B5" s="1425"/>
      <c r="C5" s="1422" t="s">
        <v>50</v>
      </c>
      <c r="D5" s="1422" t="s">
        <v>51</v>
      </c>
      <c r="E5" s="1431" t="s">
        <v>52</v>
      </c>
      <c r="F5" s="1431"/>
      <c r="G5" s="1422"/>
      <c r="H5" s="1426"/>
      <c r="I5" s="1427"/>
      <c r="J5" s="1422" t="s">
        <v>53</v>
      </c>
      <c r="K5" s="1422" t="s">
        <v>54</v>
      </c>
      <c r="L5" s="1422" t="s">
        <v>55</v>
      </c>
      <c r="M5" s="1426"/>
      <c r="N5" s="1427"/>
      <c r="O5" s="1427"/>
      <c r="P5" s="1427"/>
      <c r="Q5" s="1430"/>
      <c r="R5" s="76"/>
      <c r="S5" s="76"/>
      <c r="T5" s="76"/>
    </row>
    <row r="6" spans="1:25" ht="15.75">
      <c r="A6" s="1435"/>
      <c r="B6" s="1425"/>
      <c r="C6" s="1422"/>
      <c r="D6" s="1422"/>
      <c r="E6" s="1431"/>
      <c r="F6" s="1431"/>
      <c r="G6" s="1422"/>
      <c r="H6" s="1426"/>
      <c r="I6" s="1427"/>
      <c r="J6" s="1422"/>
      <c r="K6" s="1422"/>
      <c r="L6" s="1422"/>
      <c r="M6" s="1426"/>
      <c r="N6" s="27">
        <v>1</v>
      </c>
      <c r="O6" s="27" t="s">
        <v>200</v>
      </c>
      <c r="P6" s="27" t="s">
        <v>201</v>
      </c>
      <c r="Q6" s="115">
        <v>3</v>
      </c>
      <c r="R6" s="76"/>
      <c r="S6" s="76"/>
      <c r="T6" s="76"/>
      <c r="W6" s="27">
        <v>1</v>
      </c>
      <c r="X6" s="27" t="s">
        <v>200</v>
      </c>
      <c r="Y6" s="27" t="s">
        <v>201</v>
      </c>
    </row>
    <row r="7" spans="1:20" ht="26.25" customHeight="1">
      <c r="A7" s="1435"/>
      <c r="B7" s="1425"/>
      <c r="C7" s="1422"/>
      <c r="D7" s="1422"/>
      <c r="E7" s="1423" t="s">
        <v>56</v>
      </c>
      <c r="F7" s="1424" t="s">
        <v>57</v>
      </c>
      <c r="G7" s="1422"/>
      <c r="H7" s="1426"/>
      <c r="I7" s="1427"/>
      <c r="J7" s="1422"/>
      <c r="K7" s="1422"/>
      <c r="L7" s="1422"/>
      <c r="M7" s="1426"/>
      <c r="N7" s="1425" t="s">
        <v>209</v>
      </c>
      <c r="O7" s="1426"/>
      <c r="P7" s="1426"/>
      <c r="Q7" s="30"/>
      <c r="R7" s="76"/>
      <c r="S7" s="76"/>
      <c r="T7" s="76"/>
    </row>
    <row r="8" spans="1:20" ht="33" customHeight="1">
      <c r="A8" s="1435"/>
      <c r="B8" s="1425"/>
      <c r="C8" s="1422"/>
      <c r="D8" s="1422"/>
      <c r="E8" s="1423"/>
      <c r="F8" s="1423"/>
      <c r="G8" s="1422"/>
      <c r="H8" s="1426"/>
      <c r="I8" s="1427"/>
      <c r="J8" s="1422"/>
      <c r="K8" s="1422"/>
      <c r="L8" s="1422"/>
      <c r="M8" s="1426"/>
      <c r="N8" s="28">
        <v>15</v>
      </c>
      <c r="O8" s="28">
        <v>9</v>
      </c>
      <c r="P8" s="28">
        <v>9</v>
      </c>
      <c r="Q8" s="145">
        <v>15</v>
      </c>
      <c r="R8" s="76"/>
      <c r="S8" s="76"/>
      <c r="T8" s="76"/>
    </row>
    <row r="9" spans="1:20" ht="16.5" thickBot="1">
      <c r="A9" s="225">
        <v>1</v>
      </c>
      <c r="B9" s="226">
        <v>2</v>
      </c>
      <c r="C9" s="227">
        <v>3</v>
      </c>
      <c r="D9" s="227">
        <v>4</v>
      </c>
      <c r="E9" s="227">
        <v>5</v>
      </c>
      <c r="F9" s="227">
        <v>6</v>
      </c>
      <c r="G9" s="227">
        <v>7</v>
      </c>
      <c r="H9" s="227">
        <v>8</v>
      </c>
      <c r="I9" s="227">
        <v>9</v>
      </c>
      <c r="J9" s="227">
        <v>10</v>
      </c>
      <c r="K9" s="227">
        <v>11</v>
      </c>
      <c r="L9" s="227">
        <v>12</v>
      </c>
      <c r="M9" s="227">
        <v>13</v>
      </c>
      <c r="N9" s="227">
        <v>14</v>
      </c>
      <c r="O9" s="227">
        <v>15</v>
      </c>
      <c r="P9" s="227">
        <v>16</v>
      </c>
      <c r="Q9" s="228">
        <v>14</v>
      </c>
      <c r="R9" s="76"/>
      <c r="S9" s="76"/>
      <c r="T9" s="76"/>
    </row>
    <row r="10" spans="1:21" ht="19.5" thickBot="1">
      <c r="A10" s="1411" t="s">
        <v>58</v>
      </c>
      <c r="B10" s="1412"/>
      <c r="C10" s="1412"/>
      <c r="D10" s="1412"/>
      <c r="E10" s="1412"/>
      <c r="F10" s="1412"/>
      <c r="G10" s="1412"/>
      <c r="H10" s="1412"/>
      <c r="I10" s="1412"/>
      <c r="J10" s="1412"/>
      <c r="K10" s="1412"/>
      <c r="L10" s="1412"/>
      <c r="M10" s="1412"/>
      <c r="N10" s="1412"/>
      <c r="O10" s="1412"/>
      <c r="P10" s="1412"/>
      <c r="Q10" s="1413"/>
      <c r="R10" s="77"/>
      <c r="S10" s="77"/>
      <c r="T10" s="77"/>
      <c r="U10" s="202"/>
    </row>
    <row r="11" spans="1:21" ht="19.5" thickBot="1">
      <c r="A11" s="1414" t="s">
        <v>108</v>
      </c>
      <c r="B11" s="1412"/>
      <c r="C11" s="1412"/>
      <c r="D11" s="1412"/>
      <c r="E11" s="1412"/>
      <c r="F11" s="1412"/>
      <c r="G11" s="1412"/>
      <c r="H11" s="1412"/>
      <c r="I11" s="1412"/>
      <c r="J11" s="1412"/>
      <c r="K11" s="1412"/>
      <c r="L11" s="1412"/>
      <c r="M11" s="1412"/>
      <c r="N11" s="1412"/>
      <c r="O11" s="1412"/>
      <c r="P11" s="1412"/>
      <c r="Q11" s="1413"/>
      <c r="R11" s="77"/>
      <c r="S11" s="77"/>
      <c r="T11" s="77"/>
      <c r="U11" s="202"/>
    </row>
    <row r="12" spans="1:21" ht="19.5" thickBot="1">
      <c r="A12" s="1415" t="s">
        <v>70</v>
      </c>
      <c r="B12" s="1416"/>
      <c r="C12" s="1416"/>
      <c r="D12" s="1416"/>
      <c r="E12" s="1416"/>
      <c r="F12" s="1416"/>
      <c r="G12" s="1416"/>
      <c r="H12" s="1416"/>
      <c r="I12" s="1416"/>
      <c r="J12" s="1416"/>
      <c r="K12" s="1416"/>
      <c r="L12" s="1416"/>
      <c r="M12" s="1416"/>
      <c r="N12" s="1416"/>
      <c r="O12" s="1416"/>
      <c r="P12" s="1416"/>
      <c r="Q12" s="1417"/>
      <c r="R12" s="77"/>
      <c r="S12" s="77"/>
      <c r="T12" s="77"/>
      <c r="U12" s="202"/>
    </row>
    <row r="13" spans="1:25" ht="18.75">
      <c r="A13" s="62" t="s">
        <v>102</v>
      </c>
      <c r="B13" s="90" t="s">
        <v>71</v>
      </c>
      <c r="C13" s="31"/>
      <c r="D13" s="63"/>
      <c r="E13" s="63"/>
      <c r="F13" s="52"/>
      <c r="G13" s="53">
        <f>SUM(G14:G16)</f>
        <v>6.5</v>
      </c>
      <c r="H13" s="43">
        <f>SUM(H14:H16)</f>
        <v>195</v>
      </c>
      <c r="I13" s="44">
        <f>SUM(I14:I16)</f>
        <v>70</v>
      </c>
      <c r="J13" s="44"/>
      <c r="K13" s="44"/>
      <c r="L13" s="44">
        <f>SUM(L14:L16)</f>
        <v>70</v>
      </c>
      <c r="M13" s="42">
        <f>SUM(M14:M16)</f>
        <v>125</v>
      </c>
      <c r="N13" s="45"/>
      <c r="O13" s="56"/>
      <c r="P13" s="57"/>
      <c r="Q13" s="176"/>
      <c r="R13" s="77"/>
      <c r="S13" s="77"/>
      <c r="T13" s="77"/>
      <c r="U13" s="202"/>
      <c r="W13" s="203">
        <f>IF(N13&lt;&gt;"","так","")</f>
      </c>
      <c r="X13" s="203">
        <f>IF(O13&lt;&gt;"","так","")</f>
      </c>
      <c r="Y13" s="203">
        <f>IF(P13&lt;&gt;"","так","")</f>
      </c>
    </row>
    <row r="14" spans="1:25" ht="18.75">
      <c r="A14" s="64" t="s">
        <v>103</v>
      </c>
      <c r="B14" s="91" t="s">
        <v>71</v>
      </c>
      <c r="C14" s="33"/>
      <c r="D14" s="35">
        <v>1</v>
      </c>
      <c r="E14" s="59"/>
      <c r="F14" s="30"/>
      <c r="G14" s="117">
        <v>2.5</v>
      </c>
      <c r="H14" s="200">
        <f>G14*30</f>
        <v>75</v>
      </c>
      <c r="I14" s="29">
        <f>SUM(J14:L14)</f>
        <v>30</v>
      </c>
      <c r="J14" s="29"/>
      <c r="K14" s="29"/>
      <c r="L14" s="29">
        <v>30</v>
      </c>
      <c r="M14" s="36">
        <f>H14-I14</f>
        <v>45</v>
      </c>
      <c r="N14" s="47">
        <v>2</v>
      </c>
      <c r="O14" s="35"/>
      <c r="P14" s="36"/>
      <c r="Q14" s="177"/>
      <c r="R14" s="77"/>
      <c r="S14" s="77"/>
      <c r="T14" s="77"/>
      <c r="U14" s="202"/>
      <c r="W14" s="203" t="str">
        <f aca="true" t="shared" si="0" ref="W14:Y46">IF(N14&lt;&gt;"","так","")</f>
        <v>так</v>
      </c>
      <c r="X14" s="203">
        <f t="shared" si="0"/>
      </c>
      <c r="Y14" s="203">
        <f t="shared" si="0"/>
      </c>
    </row>
    <row r="15" spans="1:25" ht="18.75">
      <c r="A15" s="64" t="s">
        <v>104</v>
      </c>
      <c r="B15" s="91" t="s">
        <v>71</v>
      </c>
      <c r="C15" s="33"/>
      <c r="D15" s="59"/>
      <c r="E15" s="59"/>
      <c r="F15" s="30"/>
      <c r="G15" s="117">
        <v>2</v>
      </c>
      <c r="H15" s="200">
        <f>G15*30</f>
        <v>60</v>
      </c>
      <c r="I15" s="29">
        <f>SUM(J15:L15)</f>
        <v>20</v>
      </c>
      <c r="J15" s="35"/>
      <c r="K15" s="35"/>
      <c r="L15" s="35">
        <v>20</v>
      </c>
      <c r="M15" s="36">
        <f>H15-I15</f>
        <v>40</v>
      </c>
      <c r="N15" s="47"/>
      <c r="O15" s="35">
        <v>2</v>
      </c>
      <c r="P15" s="36"/>
      <c r="Q15" s="177"/>
      <c r="R15" s="77"/>
      <c r="S15" s="77"/>
      <c r="T15" s="77"/>
      <c r="U15" s="202"/>
      <c r="W15" s="203">
        <f t="shared" si="0"/>
      </c>
      <c r="X15" s="203" t="str">
        <f t="shared" si="0"/>
        <v>так</v>
      </c>
      <c r="Y15" s="203">
        <f t="shared" si="0"/>
      </c>
    </row>
    <row r="16" spans="1:25" ht="19.5" thickBot="1">
      <c r="A16" s="65" t="s">
        <v>105</v>
      </c>
      <c r="B16" s="92" t="s">
        <v>71</v>
      </c>
      <c r="C16" s="66" t="s">
        <v>201</v>
      </c>
      <c r="D16" s="61"/>
      <c r="E16" s="61"/>
      <c r="F16" s="54"/>
      <c r="G16" s="157">
        <v>2</v>
      </c>
      <c r="H16" s="201">
        <f>G16*30</f>
        <v>60</v>
      </c>
      <c r="I16" s="37">
        <f>SUM(J16:L16)</f>
        <v>20</v>
      </c>
      <c r="J16" s="69"/>
      <c r="K16" s="69"/>
      <c r="L16" s="69">
        <v>20</v>
      </c>
      <c r="M16" s="67">
        <f>H16-I16</f>
        <v>40</v>
      </c>
      <c r="N16" s="68"/>
      <c r="O16" s="69"/>
      <c r="P16" s="67">
        <v>2</v>
      </c>
      <c r="Q16" s="178"/>
      <c r="R16" s="77"/>
      <c r="S16" s="77"/>
      <c r="T16" s="77"/>
      <c r="U16" s="202"/>
      <c r="W16" s="203">
        <f t="shared" si="0"/>
      </c>
      <c r="X16" s="203">
        <f t="shared" si="0"/>
      </c>
      <c r="Y16" s="203" t="str">
        <f t="shared" si="0"/>
        <v>так</v>
      </c>
    </row>
    <row r="17" spans="1:25" ht="19.5" thickBot="1">
      <c r="A17" s="158"/>
      <c r="B17" s="159" t="s">
        <v>77</v>
      </c>
      <c r="C17" s="70"/>
      <c r="D17" s="72" t="s">
        <v>202</v>
      </c>
      <c r="E17" s="73"/>
      <c r="F17" s="55"/>
      <c r="G17" s="160"/>
      <c r="H17" s="70"/>
      <c r="I17" s="74">
        <f>J17+K17+L17</f>
        <v>0</v>
      </c>
      <c r="J17" s="71"/>
      <c r="K17" s="71"/>
      <c r="L17" s="71"/>
      <c r="M17" s="106"/>
      <c r="N17" s="161" t="s">
        <v>78</v>
      </c>
      <c r="O17" s="161" t="s">
        <v>78</v>
      </c>
      <c r="P17" s="162" t="s">
        <v>78</v>
      </c>
      <c r="Q17" s="179"/>
      <c r="R17" s="77"/>
      <c r="S17" s="77"/>
      <c r="T17" s="77"/>
      <c r="U17" s="202"/>
      <c r="W17" s="203" t="str">
        <f t="shared" si="0"/>
        <v>так</v>
      </c>
      <c r="X17" s="203" t="str">
        <f t="shared" si="0"/>
        <v>так</v>
      </c>
      <c r="Y17" s="203" t="str">
        <f t="shared" si="0"/>
        <v>так</v>
      </c>
    </row>
    <row r="18" spans="1:25" ht="19.5" thickBot="1">
      <c r="A18" s="1418" t="s">
        <v>79</v>
      </c>
      <c r="B18" s="1419"/>
      <c r="C18" s="71"/>
      <c r="D18" s="72"/>
      <c r="E18" s="73"/>
      <c r="F18" s="184"/>
      <c r="G18" s="160"/>
      <c r="H18" s="173"/>
      <c r="I18" s="74"/>
      <c r="J18" s="71"/>
      <c r="K18" s="71"/>
      <c r="L18" s="71"/>
      <c r="M18" s="106"/>
      <c r="N18" s="71"/>
      <c r="O18" s="71"/>
      <c r="P18" s="137"/>
      <c r="Q18" s="179"/>
      <c r="R18" s="77"/>
      <c r="S18" s="77"/>
      <c r="T18" s="77"/>
      <c r="U18" s="202"/>
      <c r="W18" s="203">
        <f t="shared" si="0"/>
      </c>
      <c r="X18" s="203">
        <f t="shared" si="0"/>
      </c>
      <c r="Y18" s="203">
        <f t="shared" si="0"/>
      </c>
    </row>
    <row r="19" spans="1:25" ht="19.5" thickBot="1">
      <c r="A19" s="1415" t="s">
        <v>59</v>
      </c>
      <c r="B19" s="1420"/>
      <c r="C19" s="1420"/>
      <c r="D19" s="1420"/>
      <c r="E19" s="1420"/>
      <c r="F19" s="1420"/>
      <c r="G19" s="1420"/>
      <c r="H19" s="1420"/>
      <c r="I19" s="1420"/>
      <c r="J19" s="1420"/>
      <c r="K19" s="1420"/>
      <c r="L19" s="1420"/>
      <c r="M19" s="1420"/>
      <c r="N19" s="1420"/>
      <c r="O19" s="1420"/>
      <c r="P19" s="1420"/>
      <c r="Q19" s="1417"/>
      <c r="R19" s="77"/>
      <c r="S19" s="77"/>
      <c r="T19" s="77"/>
      <c r="W19" s="203">
        <f t="shared" si="0"/>
      </c>
      <c r="X19" s="203">
        <f t="shared" si="0"/>
      </c>
      <c r="Y19" s="203">
        <f t="shared" si="0"/>
      </c>
    </row>
    <row r="20" spans="1:25" ht="34.5" customHeight="1">
      <c r="A20" s="93" t="s">
        <v>94</v>
      </c>
      <c r="B20" s="105" t="s">
        <v>60</v>
      </c>
      <c r="C20" s="94"/>
      <c r="D20" s="95"/>
      <c r="E20" s="95"/>
      <c r="F20" s="96"/>
      <c r="G20" s="97">
        <f aca="true" t="shared" si="1" ref="G20:M20">G21+G22</f>
        <v>3</v>
      </c>
      <c r="H20" s="98">
        <f t="shared" si="1"/>
        <v>90</v>
      </c>
      <c r="I20" s="99">
        <f t="shared" si="1"/>
        <v>34</v>
      </c>
      <c r="J20" s="99">
        <f t="shared" si="1"/>
        <v>24</v>
      </c>
      <c r="K20" s="99">
        <f t="shared" si="1"/>
        <v>0</v>
      </c>
      <c r="L20" s="99">
        <f t="shared" si="1"/>
        <v>10</v>
      </c>
      <c r="M20" s="100">
        <f t="shared" si="1"/>
        <v>56</v>
      </c>
      <c r="N20" s="101"/>
      <c r="O20" s="102"/>
      <c r="P20" s="103"/>
      <c r="Q20" s="180"/>
      <c r="R20" s="77"/>
      <c r="S20" s="77"/>
      <c r="T20" s="77"/>
      <c r="W20" s="203">
        <f t="shared" si="0"/>
      </c>
      <c r="X20" s="203">
        <f t="shared" si="0"/>
      </c>
      <c r="Y20" s="203">
        <f t="shared" si="0"/>
      </c>
    </row>
    <row r="21" spans="1:25" ht="17.25" customHeight="1">
      <c r="A21" s="80" t="s">
        <v>95</v>
      </c>
      <c r="B21" s="81" t="s">
        <v>61</v>
      </c>
      <c r="C21" s="33"/>
      <c r="D21" s="35" t="s">
        <v>200</v>
      </c>
      <c r="E21" s="59"/>
      <c r="F21" s="30"/>
      <c r="G21" s="213">
        <v>1</v>
      </c>
      <c r="H21" s="204">
        <f aca="true" t="shared" si="2" ref="H21:H26">G21*30</f>
        <v>30</v>
      </c>
      <c r="I21" s="199">
        <f>SUM(J21:L21)</f>
        <v>14</v>
      </c>
      <c r="J21" s="199">
        <v>10</v>
      </c>
      <c r="K21" s="199"/>
      <c r="L21" s="199">
        <v>4</v>
      </c>
      <c r="M21" s="205">
        <f>H21-I21</f>
        <v>16</v>
      </c>
      <c r="N21" s="206"/>
      <c r="O21" s="207">
        <v>1.5</v>
      </c>
      <c r="P21" s="34"/>
      <c r="Q21" s="208"/>
      <c r="R21" s="77"/>
      <c r="S21" s="77"/>
      <c r="T21" s="77"/>
      <c r="W21" s="203">
        <f t="shared" si="0"/>
      </c>
      <c r="X21" s="203" t="str">
        <f t="shared" si="0"/>
        <v>так</v>
      </c>
      <c r="Y21" s="203">
        <f t="shared" si="0"/>
      </c>
    </row>
    <row r="22" spans="1:25" ht="33" customHeight="1">
      <c r="A22" s="125" t="s">
        <v>96</v>
      </c>
      <c r="B22" s="209" t="s">
        <v>112</v>
      </c>
      <c r="C22" s="135"/>
      <c r="D22" s="224">
        <v>1</v>
      </c>
      <c r="E22" s="104"/>
      <c r="F22" s="136"/>
      <c r="G22" s="213">
        <v>2</v>
      </c>
      <c r="H22" s="204">
        <f t="shared" si="2"/>
        <v>60</v>
      </c>
      <c r="I22" s="199">
        <f>SUM(J22:L22)</f>
        <v>20</v>
      </c>
      <c r="J22" s="199">
        <v>14</v>
      </c>
      <c r="K22" s="199"/>
      <c r="L22" s="199">
        <v>6</v>
      </c>
      <c r="M22" s="205">
        <f>H22-I22</f>
        <v>40</v>
      </c>
      <c r="N22" s="223">
        <v>1.5</v>
      </c>
      <c r="O22" s="210"/>
      <c r="P22" s="60"/>
      <c r="Q22" s="208"/>
      <c r="R22" s="77"/>
      <c r="S22" s="77"/>
      <c r="T22" s="77"/>
      <c r="W22" s="203" t="str">
        <f t="shared" si="0"/>
        <v>так</v>
      </c>
      <c r="X22" s="203">
        <f t="shared" si="0"/>
      </c>
      <c r="Y22" s="203">
        <f t="shared" si="0"/>
      </c>
    </row>
    <row r="23" spans="1:25" ht="18.75" customHeight="1">
      <c r="A23" s="195" t="s">
        <v>62</v>
      </c>
      <c r="B23" s="127" t="s">
        <v>64</v>
      </c>
      <c r="C23" s="128"/>
      <c r="D23" s="129"/>
      <c r="E23" s="129"/>
      <c r="F23" s="130"/>
      <c r="G23" s="131">
        <f>G24+G25</f>
        <v>3</v>
      </c>
      <c r="H23" s="132">
        <f t="shared" si="2"/>
        <v>90</v>
      </c>
      <c r="I23" s="133">
        <f>I24+I25</f>
        <v>30</v>
      </c>
      <c r="J23" s="133">
        <f>J24+J25</f>
        <v>20</v>
      </c>
      <c r="K23" s="133"/>
      <c r="L23" s="133">
        <f>L24+L25</f>
        <v>10</v>
      </c>
      <c r="M23" s="130">
        <f>M24+M25</f>
        <v>60</v>
      </c>
      <c r="N23" s="134"/>
      <c r="O23" s="211"/>
      <c r="P23" s="136"/>
      <c r="Q23" s="181"/>
      <c r="R23" s="77"/>
      <c r="S23" s="77"/>
      <c r="T23" s="77"/>
      <c r="W23" s="203">
        <f t="shared" si="0"/>
      </c>
      <c r="X23" s="203">
        <f t="shared" si="0"/>
      </c>
      <c r="Y23" s="203">
        <f t="shared" si="0"/>
      </c>
    </row>
    <row r="24" spans="1:25" ht="18.75" customHeight="1">
      <c r="A24" s="125" t="s">
        <v>98</v>
      </c>
      <c r="B24" s="123" t="s">
        <v>65</v>
      </c>
      <c r="C24" s="47">
        <v>1</v>
      </c>
      <c r="D24" s="35"/>
      <c r="E24" s="35"/>
      <c r="F24" s="46"/>
      <c r="G24" s="117">
        <v>1.5</v>
      </c>
      <c r="H24" s="116">
        <f t="shared" si="2"/>
        <v>45</v>
      </c>
      <c r="I24" s="29">
        <f>J24+K24+L24</f>
        <v>15</v>
      </c>
      <c r="J24" s="35">
        <v>15</v>
      </c>
      <c r="K24" s="35"/>
      <c r="L24" s="35"/>
      <c r="M24" s="36">
        <f>H24-I24</f>
        <v>30</v>
      </c>
      <c r="N24" s="47">
        <v>1</v>
      </c>
      <c r="O24" s="210"/>
      <c r="P24" s="136"/>
      <c r="Q24" s="177"/>
      <c r="R24" s="77"/>
      <c r="S24" s="77"/>
      <c r="T24" s="77"/>
      <c r="W24" s="203" t="str">
        <f t="shared" si="0"/>
        <v>так</v>
      </c>
      <c r="X24" s="203">
        <f t="shared" si="0"/>
      </c>
      <c r="Y24" s="203">
        <f t="shared" si="0"/>
      </c>
    </row>
    <row r="25" spans="1:25" ht="18.75" customHeight="1">
      <c r="A25" s="125" t="s">
        <v>99</v>
      </c>
      <c r="B25" s="123" t="s">
        <v>66</v>
      </c>
      <c r="C25" s="47"/>
      <c r="D25" s="35">
        <v>1</v>
      </c>
      <c r="E25" s="35"/>
      <c r="F25" s="48"/>
      <c r="G25" s="117">
        <v>1.5</v>
      </c>
      <c r="H25" s="116">
        <f t="shared" si="2"/>
        <v>45</v>
      </c>
      <c r="I25" s="29">
        <f>J25+K25+L25</f>
        <v>15</v>
      </c>
      <c r="J25" s="35">
        <v>5</v>
      </c>
      <c r="K25" s="35"/>
      <c r="L25" s="35">
        <v>10</v>
      </c>
      <c r="M25" s="36">
        <f>H25-I25</f>
        <v>30</v>
      </c>
      <c r="N25" s="47">
        <v>1</v>
      </c>
      <c r="O25" s="210"/>
      <c r="P25" s="136"/>
      <c r="Q25" s="177"/>
      <c r="R25" s="77"/>
      <c r="S25" s="77"/>
      <c r="T25" s="77"/>
      <c r="W25" s="203" t="str">
        <f t="shared" si="0"/>
        <v>так</v>
      </c>
      <c r="X25" s="203">
        <f t="shared" si="0"/>
      </c>
      <c r="Y25" s="203">
        <f t="shared" si="0"/>
      </c>
    </row>
    <row r="26" spans="1:25" s="214" customFormat="1" ht="31.5" customHeight="1" thickBot="1">
      <c r="A26" s="126" t="s">
        <v>97</v>
      </c>
      <c r="B26" s="124" t="s">
        <v>63</v>
      </c>
      <c r="C26" s="111"/>
      <c r="D26" s="58">
        <v>1</v>
      </c>
      <c r="E26" s="58"/>
      <c r="F26" s="112"/>
      <c r="G26" s="118">
        <v>3</v>
      </c>
      <c r="H26" s="141">
        <f t="shared" si="2"/>
        <v>90</v>
      </c>
      <c r="I26" s="142">
        <f>SUM(J26:L26)</f>
        <v>30</v>
      </c>
      <c r="J26" s="142">
        <v>15</v>
      </c>
      <c r="K26" s="142"/>
      <c r="L26" s="142">
        <v>15</v>
      </c>
      <c r="M26" s="143">
        <f>H26-I26</f>
        <v>60</v>
      </c>
      <c r="N26" s="119">
        <v>2</v>
      </c>
      <c r="O26" s="120"/>
      <c r="P26" s="121"/>
      <c r="Q26" s="182"/>
      <c r="R26" s="113"/>
      <c r="S26" s="114"/>
      <c r="T26" s="114"/>
      <c r="W26" s="203" t="str">
        <f t="shared" si="0"/>
        <v>так</v>
      </c>
      <c r="X26" s="203">
        <f t="shared" si="0"/>
      </c>
      <c r="Y26" s="203">
        <f t="shared" si="0"/>
      </c>
    </row>
    <row r="27" spans="1:20" ht="19.5" thickBot="1">
      <c r="A27" s="82"/>
      <c r="B27" s="38" t="s">
        <v>67</v>
      </c>
      <c r="C27" s="39"/>
      <c r="D27" s="39"/>
      <c r="E27" s="39"/>
      <c r="F27" s="40"/>
      <c r="G27" s="41">
        <f aca="true" t="shared" si="3" ref="G27:M27">G20+G23+G26</f>
        <v>9</v>
      </c>
      <c r="H27" s="140">
        <f t="shared" si="3"/>
        <v>270</v>
      </c>
      <c r="I27" s="122">
        <f t="shared" si="3"/>
        <v>94</v>
      </c>
      <c r="J27" s="122">
        <f t="shared" si="3"/>
        <v>59</v>
      </c>
      <c r="K27" s="122">
        <f t="shared" si="3"/>
        <v>0</v>
      </c>
      <c r="L27" s="122">
        <f t="shared" si="3"/>
        <v>35</v>
      </c>
      <c r="M27" s="139">
        <f t="shared" si="3"/>
        <v>176</v>
      </c>
      <c r="N27" s="232">
        <f>N22+N24+N25+N26</f>
        <v>5.5</v>
      </c>
      <c r="O27" s="194">
        <f>O21</f>
        <v>1.5</v>
      </c>
      <c r="P27" s="138"/>
      <c r="Q27" s="183"/>
      <c r="R27" s="77"/>
      <c r="S27" s="77"/>
      <c r="T27" s="77"/>
    </row>
    <row r="28" spans="1:20" ht="16.5" thickBot="1">
      <c r="A28" s="1414" t="s">
        <v>68</v>
      </c>
      <c r="B28" s="1421"/>
      <c r="C28" s="49"/>
      <c r="D28" s="50"/>
      <c r="E28" s="50"/>
      <c r="F28" s="51"/>
      <c r="G28" s="144" t="e">
        <f>#REF!+G27</f>
        <v>#REF!</v>
      </c>
      <c r="H28" s="144" t="e">
        <f>#REF!+H27</f>
        <v>#REF!</v>
      </c>
      <c r="I28" s="144" t="e">
        <f>#REF!+I27</f>
        <v>#REF!</v>
      </c>
      <c r="J28" s="144" t="e">
        <f>#REF!+J27</f>
        <v>#REF!</v>
      </c>
      <c r="K28" s="144" t="e">
        <f>#REF!+K27</f>
        <v>#REF!</v>
      </c>
      <c r="L28" s="144" t="e">
        <f>#REF!+L27</f>
        <v>#REF!</v>
      </c>
      <c r="M28" s="144" t="e">
        <f>#REF!+M27</f>
        <v>#REF!</v>
      </c>
      <c r="N28" s="144" t="e">
        <f>#REF!+N27</f>
        <v>#REF!</v>
      </c>
      <c r="O28" s="144" t="e">
        <f>#REF!+O27</f>
        <v>#REF!</v>
      </c>
      <c r="P28" s="144" t="e">
        <f>#REF!+P27</f>
        <v>#REF!</v>
      </c>
      <c r="Q28" s="185"/>
      <c r="R28" s="83"/>
      <c r="S28" s="83"/>
      <c r="T28" s="83"/>
    </row>
    <row r="29" spans="1:25" ht="33" customHeight="1" thickBot="1">
      <c r="A29" s="174"/>
      <c r="B29" s="175"/>
      <c r="C29" s="191"/>
      <c r="D29" s="191"/>
      <c r="E29" s="191"/>
      <c r="F29" s="191"/>
      <c r="G29" s="192"/>
      <c r="H29" s="193"/>
      <c r="I29" s="193"/>
      <c r="J29" s="193"/>
      <c r="K29" s="193"/>
      <c r="L29" s="193"/>
      <c r="M29" s="193"/>
      <c r="N29" s="192"/>
      <c r="O29" s="192"/>
      <c r="P29" s="192"/>
      <c r="Q29" s="171"/>
      <c r="R29" s="83"/>
      <c r="S29" s="83"/>
      <c r="T29" s="83"/>
      <c r="W29" s="203">
        <f t="shared" si="0"/>
      </c>
      <c r="X29" s="203">
        <f t="shared" si="0"/>
      </c>
      <c r="Y29" s="203">
        <f t="shared" si="0"/>
      </c>
    </row>
    <row r="30" spans="1:25" ht="15.75" customHeight="1" thickBot="1">
      <c r="A30" s="1411" t="s">
        <v>69</v>
      </c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3"/>
      <c r="R30" s="77"/>
      <c r="S30" s="77"/>
      <c r="T30" s="77"/>
      <c r="W30" s="203">
        <f t="shared" si="0"/>
      </c>
      <c r="X30" s="203">
        <f t="shared" si="0"/>
      </c>
      <c r="Y30" s="203">
        <f t="shared" si="0"/>
      </c>
    </row>
    <row r="31" spans="1:25" ht="16.5" thickBot="1">
      <c r="A31" s="1414" t="s">
        <v>80</v>
      </c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3"/>
      <c r="R31" s="85"/>
      <c r="S31" s="76"/>
      <c r="T31" s="76"/>
      <c r="W31" s="203">
        <f t="shared" si="0"/>
      </c>
      <c r="X31" s="203">
        <f t="shared" si="0"/>
      </c>
      <c r="Y31" s="203">
        <f t="shared" si="0"/>
      </c>
    </row>
    <row r="32" spans="1:25" ht="16.5" thickBot="1">
      <c r="A32" s="1406" t="s">
        <v>220</v>
      </c>
      <c r="B32" s="1407"/>
      <c r="C32" s="1407"/>
      <c r="D32" s="1407"/>
      <c r="E32" s="1407"/>
      <c r="F32" s="1407"/>
      <c r="G32" s="1407"/>
      <c r="H32" s="1407"/>
      <c r="I32" s="1407"/>
      <c r="J32" s="1407"/>
      <c r="K32" s="1407"/>
      <c r="L32" s="1407"/>
      <c r="M32" s="1407"/>
      <c r="N32" s="1407"/>
      <c r="O32" s="1407"/>
      <c r="P32" s="1407"/>
      <c r="Q32" s="1408"/>
      <c r="R32" s="87"/>
      <c r="S32" s="86"/>
      <c r="T32" s="86"/>
      <c r="W32" s="203">
        <f t="shared" si="0"/>
      </c>
      <c r="X32" s="203">
        <f t="shared" si="0"/>
      </c>
      <c r="Y32" s="203">
        <f t="shared" si="0"/>
      </c>
    </row>
    <row r="33" spans="1:25" s="250" customFormat="1" ht="15.75">
      <c r="A33" s="393" t="s">
        <v>150</v>
      </c>
      <c r="B33" s="394" t="s">
        <v>174</v>
      </c>
      <c r="C33" s="395" t="s">
        <v>200</v>
      </c>
      <c r="D33" s="396"/>
      <c r="E33" s="396"/>
      <c r="F33" s="397"/>
      <c r="G33" s="398">
        <v>3.5</v>
      </c>
      <c r="H33" s="399">
        <f>G33*30</f>
        <v>105</v>
      </c>
      <c r="I33" s="400">
        <f>J33+K33+L33</f>
        <v>36</v>
      </c>
      <c r="J33" s="401">
        <v>18</v>
      </c>
      <c r="K33" s="396"/>
      <c r="L33" s="396">
        <v>18</v>
      </c>
      <c r="M33" s="402">
        <f>H33-I33</f>
        <v>69</v>
      </c>
      <c r="N33" s="249"/>
      <c r="O33" s="403">
        <f>I33/9</f>
        <v>4</v>
      </c>
      <c r="P33" s="404"/>
      <c r="Q33" s="405"/>
      <c r="R33" s="406"/>
      <c r="S33" s="330"/>
      <c r="T33" s="330"/>
      <c r="W33" s="203">
        <f t="shared" si="0"/>
      </c>
      <c r="X33" s="203" t="str">
        <f t="shared" si="0"/>
        <v>так</v>
      </c>
      <c r="Y33" s="203">
        <f t="shared" si="0"/>
      </c>
    </row>
    <row r="34" spans="1:25" s="250" customFormat="1" ht="15.75">
      <c r="A34" s="393" t="s">
        <v>122</v>
      </c>
      <c r="B34" s="407" t="s">
        <v>175</v>
      </c>
      <c r="C34" s="300">
        <v>1</v>
      </c>
      <c r="D34" s="408"/>
      <c r="E34" s="408"/>
      <c r="F34" s="409"/>
      <c r="G34" s="410">
        <v>6</v>
      </c>
      <c r="H34" s="300">
        <f>G34*30</f>
        <v>180</v>
      </c>
      <c r="I34" s="260">
        <f>J34+K34+L34</f>
        <v>60</v>
      </c>
      <c r="J34" s="411">
        <v>60</v>
      </c>
      <c r="K34" s="260"/>
      <c r="L34" s="260"/>
      <c r="M34" s="301">
        <f>H34-I34</f>
        <v>120</v>
      </c>
      <c r="N34" s="412">
        <f>I34/15</f>
        <v>4</v>
      </c>
      <c r="O34" s="269"/>
      <c r="P34" s="299"/>
      <c r="Q34" s="413"/>
      <c r="R34" s="406"/>
      <c r="S34" s="330"/>
      <c r="T34" s="330"/>
      <c r="W34" s="203" t="str">
        <f t="shared" si="0"/>
        <v>так</v>
      </c>
      <c r="X34" s="203">
        <f t="shared" si="0"/>
      </c>
      <c r="Y34" s="203">
        <f t="shared" si="0"/>
      </c>
    </row>
    <row r="35" spans="1:25" s="250" customFormat="1" ht="15.75">
      <c r="A35" s="393" t="s">
        <v>124</v>
      </c>
      <c r="B35" s="414" t="s">
        <v>176</v>
      </c>
      <c r="C35" s="415" t="s">
        <v>201</v>
      </c>
      <c r="D35" s="416"/>
      <c r="E35" s="416"/>
      <c r="F35" s="417"/>
      <c r="G35" s="418">
        <v>4.5</v>
      </c>
      <c r="H35" s="415">
        <f>G35*30</f>
        <v>135</v>
      </c>
      <c r="I35" s="419">
        <f>J35+K35+L35</f>
        <v>54</v>
      </c>
      <c r="J35" s="419">
        <v>27</v>
      </c>
      <c r="K35" s="419"/>
      <c r="L35" s="481">
        <v>27</v>
      </c>
      <c r="M35" s="301">
        <f>H35-I35</f>
        <v>81</v>
      </c>
      <c r="N35" s="420"/>
      <c r="O35" s="416"/>
      <c r="P35" s="482">
        <f>I35/9</f>
        <v>6</v>
      </c>
      <c r="Q35" s="413"/>
      <c r="R35" s="406"/>
      <c r="S35" s="330"/>
      <c r="T35" s="330"/>
      <c r="U35" s="203">
        <f>M35/H35</f>
        <v>0.6</v>
      </c>
      <c r="W35" s="203">
        <f t="shared" si="0"/>
      </c>
      <c r="X35" s="203">
        <f t="shared" si="0"/>
      </c>
      <c r="Y35" s="203" t="str">
        <f t="shared" si="0"/>
        <v>так</v>
      </c>
    </row>
    <row r="36" spans="1:25" s="250" customFormat="1" ht="31.5">
      <c r="A36" s="393" t="s">
        <v>129</v>
      </c>
      <c r="B36" s="414" t="s">
        <v>177</v>
      </c>
      <c r="C36" s="300"/>
      <c r="D36" s="260"/>
      <c r="E36" s="260"/>
      <c r="F36" s="301"/>
      <c r="G36" s="288">
        <f>G37+G38</f>
        <v>12</v>
      </c>
      <c r="H36" s="422">
        <f aca="true" t="shared" si="4" ref="H36:M36">H37+H38</f>
        <v>360</v>
      </c>
      <c r="I36" s="423">
        <f t="shared" si="4"/>
        <v>123</v>
      </c>
      <c r="J36" s="423">
        <f t="shared" si="4"/>
        <v>60</v>
      </c>
      <c r="K36" s="423">
        <f t="shared" si="4"/>
        <v>0</v>
      </c>
      <c r="L36" s="423">
        <f t="shared" si="4"/>
        <v>63</v>
      </c>
      <c r="M36" s="424">
        <f t="shared" si="4"/>
        <v>237</v>
      </c>
      <c r="N36" s="425"/>
      <c r="O36" s="426"/>
      <c r="P36" s="427"/>
      <c r="Q36" s="413"/>
      <c r="R36" s="406"/>
      <c r="S36" s="330"/>
      <c r="T36" s="330"/>
      <c r="W36" s="203">
        <f t="shared" si="0"/>
      </c>
      <c r="X36" s="203">
        <f t="shared" si="0"/>
      </c>
      <c r="Y36" s="203">
        <f t="shared" si="0"/>
      </c>
    </row>
    <row r="37" spans="1:25" s="250" customFormat="1" ht="31.5">
      <c r="A37" s="393" t="s">
        <v>136</v>
      </c>
      <c r="B37" s="414" t="s">
        <v>177</v>
      </c>
      <c r="C37" s="300">
        <v>1</v>
      </c>
      <c r="D37" s="260"/>
      <c r="E37" s="260"/>
      <c r="F37" s="301"/>
      <c r="G37" s="295">
        <v>10.5</v>
      </c>
      <c r="H37" s="428">
        <f>G37*30</f>
        <v>315</v>
      </c>
      <c r="I37" s="419">
        <f>SUM(J37+K37+L37)</f>
        <v>105</v>
      </c>
      <c r="J37" s="260">
        <v>60</v>
      </c>
      <c r="K37" s="260"/>
      <c r="L37" s="260">
        <v>45</v>
      </c>
      <c r="M37" s="301">
        <f>H37-I37</f>
        <v>210</v>
      </c>
      <c r="N37" s="412">
        <f>I37/15</f>
        <v>7</v>
      </c>
      <c r="O37" s="429"/>
      <c r="P37" s="427"/>
      <c r="Q37" s="413"/>
      <c r="R37" s="406"/>
      <c r="S37" s="330"/>
      <c r="T37" s="330"/>
      <c r="W37" s="203" t="str">
        <f t="shared" si="0"/>
        <v>так</v>
      </c>
      <c r="X37" s="203">
        <f t="shared" si="0"/>
      </c>
      <c r="Y37" s="203">
        <f t="shared" si="0"/>
      </c>
    </row>
    <row r="38" spans="1:25" s="250" customFormat="1" ht="32.25" thickBot="1">
      <c r="A38" s="430" t="s">
        <v>137</v>
      </c>
      <c r="B38" s="431" t="s">
        <v>224</v>
      </c>
      <c r="C38" s="432"/>
      <c r="D38" s="433"/>
      <c r="E38" s="434"/>
      <c r="F38" s="435" t="s">
        <v>200</v>
      </c>
      <c r="G38" s="436">
        <v>1.5</v>
      </c>
      <c r="H38" s="437">
        <f>G38*30</f>
        <v>45</v>
      </c>
      <c r="I38" s="357">
        <f>J38+K38+L38</f>
        <v>18</v>
      </c>
      <c r="J38" s="357"/>
      <c r="K38" s="357"/>
      <c r="L38" s="357">
        <v>18</v>
      </c>
      <c r="M38" s="438">
        <f>H38-I38</f>
        <v>27</v>
      </c>
      <c r="N38" s="439"/>
      <c r="O38" s="440">
        <f>I38/9</f>
        <v>2</v>
      </c>
      <c r="P38" s="441"/>
      <c r="Q38" s="442"/>
      <c r="R38" s="406"/>
      <c r="S38" s="330"/>
      <c r="T38" s="330"/>
      <c r="W38" s="203">
        <f t="shared" si="0"/>
      </c>
      <c r="X38" s="203" t="str">
        <f t="shared" si="0"/>
        <v>так</v>
      </c>
      <c r="Y38" s="203">
        <f t="shared" si="0"/>
      </c>
    </row>
    <row r="39" spans="1:20" ht="16.5" thickBot="1">
      <c r="A39" s="38"/>
      <c r="B39" s="189" t="s">
        <v>178</v>
      </c>
      <c r="C39" s="140"/>
      <c r="D39" s="122"/>
      <c r="E39" s="122"/>
      <c r="F39" s="138"/>
      <c r="G39" s="163">
        <f>G33+G34+G36+G35</f>
        <v>26</v>
      </c>
      <c r="H39" s="163">
        <f aca="true" t="shared" si="5" ref="H39:M39">H33+H34+H36+H35</f>
        <v>780</v>
      </c>
      <c r="I39" s="163">
        <f t="shared" si="5"/>
        <v>273</v>
      </c>
      <c r="J39" s="163">
        <f t="shared" si="5"/>
        <v>165</v>
      </c>
      <c r="K39" s="163">
        <f t="shared" si="5"/>
        <v>0</v>
      </c>
      <c r="L39" s="163">
        <f t="shared" si="5"/>
        <v>108</v>
      </c>
      <c r="M39" s="163">
        <f t="shared" si="5"/>
        <v>507</v>
      </c>
      <c r="N39" s="190">
        <f>SUM(N33:N38)</f>
        <v>11</v>
      </c>
      <c r="O39" s="163">
        <f>SUM(O33:O38)</f>
        <v>6</v>
      </c>
      <c r="P39" s="163">
        <f>SUM(P33:P38)</f>
        <v>6</v>
      </c>
      <c r="Q39" s="163"/>
      <c r="R39" s="87"/>
      <c r="S39" s="86"/>
      <c r="T39" s="86"/>
    </row>
    <row r="40" spans="1:25" ht="16.5" thickBot="1">
      <c r="A40" s="1409" t="s">
        <v>184</v>
      </c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220"/>
      <c r="R40" s="87"/>
      <c r="S40" s="86"/>
      <c r="T40" s="86"/>
      <c r="W40" s="203">
        <f t="shared" si="0"/>
      </c>
      <c r="X40" s="203">
        <f t="shared" si="0"/>
      </c>
      <c r="Y40" s="203">
        <f t="shared" si="0"/>
      </c>
    </row>
    <row r="41" spans="1:25" s="250" customFormat="1" ht="15.75">
      <c r="A41" s="443" t="s">
        <v>138</v>
      </c>
      <c r="B41" s="444" t="s">
        <v>139</v>
      </c>
      <c r="C41" s="416"/>
      <c r="D41" s="416">
        <v>1</v>
      </c>
      <c r="E41" s="416"/>
      <c r="F41" s="416"/>
      <c r="G41" s="445">
        <v>4.5</v>
      </c>
      <c r="H41" s="446">
        <f aca="true" t="shared" si="6" ref="H41:H46">G41*30</f>
        <v>135</v>
      </c>
      <c r="I41" s="419">
        <f>SUM(J41+K41+L41)</f>
        <v>45</v>
      </c>
      <c r="J41" s="419">
        <v>30</v>
      </c>
      <c r="K41" s="419">
        <v>15</v>
      </c>
      <c r="L41" s="419"/>
      <c r="M41" s="447">
        <f aca="true" t="shared" si="7" ref="M41:M46">H41-I41</f>
        <v>90</v>
      </c>
      <c r="N41" s="448">
        <f>I41/15</f>
        <v>3</v>
      </c>
      <c r="O41" s="449"/>
      <c r="P41" s="421"/>
      <c r="Q41" s="405"/>
      <c r="R41" s="406"/>
      <c r="S41" s="330"/>
      <c r="T41" s="330"/>
      <c r="W41" s="203" t="str">
        <f t="shared" si="0"/>
        <v>так</v>
      </c>
      <c r="X41" s="203">
        <f t="shared" si="0"/>
      </c>
      <c r="Y41" s="203">
        <f t="shared" si="0"/>
      </c>
    </row>
    <row r="42" spans="1:25" s="250" customFormat="1" ht="15.75">
      <c r="A42" s="443" t="s">
        <v>140</v>
      </c>
      <c r="B42" s="450" t="s">
        <v>141</v>
      </c>
      <c r="C42" s="451"/>
      <c r="D42" s="451"/>
      <c r="E42" s="451"/>
      <c r="F42" s="451"/>
      <c r="G42" s="452">
        <v>9</v>
      </c>
      <c r="H42" s="453">
        <f t="shared" si="6"/>
        <v>270</v>
      </c>
      <c r="I42" s="453">
        <f>I43+I44</f>
        <v>99</v>
      </c>
      <c r="J42" s="453">
        <f>J43+J44</f>
        <v>54</v>
      </c>
      <c r="K42" s="453">
        <f>K43+K44</f>
        <v>45</v>
      </c>
      <c r="L42" s="453"/>
      <c r="M42" s="454">
        <f t="shared" si="7"/>
        <v>171</v>
      </c>
      <c r="N42" s="415"/>
      <c r="O42" s="416"/>
      <c r="P42" s="421"/>
      <c r="Q42" s="413"/>
      <c r="R42" s="406"/>
      <c r="S42" s="330"/>
      <c r="T42" s="330"/>
      <c r="W42" s="203">
        <f t="shared" si="0"/>
      </c>
      <c r="X42" s="203">
        <f t="shared" si="0"/>
      </c>
      <c r="Y42" s="203">
        <f t="shared" si="0"/>
      </c>
    </row>
    <row r="43" spans="1:25" s="250" customFormat="1" ht="15.75">
      <c r="A43" s="443" t="s">
        <v>142</v>
      </c>
      <c r="B43" s="455" t="s">
        <v>141</v>
      </c>
      <c r="C43" s="451"/>
      <c r="D43" s="451" t="s">
        <v>200</v>
      </c>
      <c r="E43" s="451"/>
      <c r="F43" s="451"/>
      <c r="G43" s="456">
        <v>4.5</v>
      </c>
      <c r="H43" s="416">
        <f t="shared" si="6"/>
        <v>135</v>
      </c>
      <c r="I43" s="416">
        <f>J43+K43+L43</f>
        <v>45</v>
      </c>
      <c r="J43" s="416">
        <v>27</v>
      </c>
      <c r="K43" s="416">
        <v>18</v>
      </c>
      <c r="L43" s="416"/>
      <c r="M43" s="421">
        <f t="shared" si="7"/>
        <v>90</v>
      </c>
      <c r="N43" s="457"/>
      <c r="O43" s="420">
        <f>I43/9</f>
        <v>5</v>
      </c>
      <c r="P43" s="421"/>
      <c r="Q43" s="413"/>
      <c r="R43" s="406"/>
      <c r="S43" s="330"/>
      <c r="T43" s="330"/>
      <c r="W43" s="203">
        <f t="shared" si="0"/>
      </c>
      <c r="X43" s="203" t="str">
        <f t="shared" si="0"/>
        <v>так</v>
      </c>
      <c r="Y43" s="203">
        <f t="shared" si="0"/>
      </c>
    </row>
    <row r="44" spans="1:25" s="250" customFormat="1" ht="15.75">
      <c r="A44" s="458" t="s">
        <v>143</v>
      </c>
      <c r="B44" s="455" t="s">
        <v>141</v>
      </c>
      <c r="D44" s="459" t="s">
        <v>201</v>
      </c>
      <c r="E44" s="451"/>
      <c r="F44" s="451"/>
      <c r="G44" s="445">
        <v>4.5</v>
      </c>
      <c r="H44" s="416">
        <f t="shared" si="6"/>
        <v>135</v>
      </c>
      <c r="I44" s="416">
        <f>J44+K44+L44</f>
        <v>54</v>
      </c>
      <c r="J44" s="416">
        <v>27</v>
      </c>
      <c r="K44" s="483">
        <v>27</v>
      </c>
      <c r="L44" s="416"/>
      <c r="M44" s="421">
        <f t="shared" si="7"/>
        <v>81</v>
      </c>
      <c r="N44" s="415"/>
      <c r="O44" s="416"/>
      <c r="P44" s="482">
        <f>I44/9</f>
        <v>6</v>
      </c>
      <c r="Q44" s="413"/>
      <c r="R44" s="406"/>
      <c r="S44" s="330"/>
      <c r="T44" s="330"/>
      <c r="U44" s="203">
        <f>M44/H44</f>
        <v>0.6</v>
      </c>
      <c r="W44" s="203">
        <f t="shared" si="0"/>
      </c>
      <c r="X44" s="203">
        <f t="shared" si="0"/>
      </c>
      <c r="Y44" s="203" t="str">
        <f t="shared" si="0"/>
        <v>так</v>
      </c>
    </row>
    <row r="45" spans="1:25" s="250" customFormat="1" ht="15.75">
      <c r="A45" s="460" t="s">
        <v>144</v>
      </c>
      <c r="B45" s="461" t="s">
        <v>145</v>
      </c>
      <c r="C45" s="462"/>
      <c r="D45" s="416" t="s">
        <v>200</v>
      </c>
      <c r="E45" s="416"/>
      <c r="F45" s="416"/>
      <c r="G45" s="463">
        <v>2.5</v>
      </c>
      <c r="H45" s="446">
        <f t="shared" si="6"/>
        <v>75</v>
      </c>
      <c r="I45" s="416">
        <f>J45+K45+L45</f>
        <v>27</v>
      </c>
      <c r="J45" s="462"/>
      <c r="K45" s="464">
        <v>27</v>
      </c>
      <c r="L45" s="462"/>
      <c r="M45" s="465">
        <f t="shared" si="7"/>
        <v>48</v>
      </c>
      <c r="N45" s="466"/>
      <c r="O45" s="467">
        <f>I45/9</f>
        <v>3</v>
      </c>
      <c r="P45" s="468"/>
      <c r="Q45" s="413"/>
      <c r="R45" s="406"/>
      <c r="S45" s="330"/>
      <c r="T45" s="330"/>
      <c r="W45" s="203">
        <f t="shared" si="0"/>
      </c>
      <c r="X45" s="203" t="str">
        <f t="shared" si="0"/>
        <v>так</v>
      </c>
      <c r="Y45" s="203">
        <f t="shared" si="0"/>
      </c>
    </row>
    <row r="46" spans="1:25" s="250" customFormat="1" ht="24" customHeight="1" thickBot="1">
      <c r="A46" s="460" t="s">
        <v>146</v>
      </c>
      <c r="B46" s="469" t="s">
        <v>147</v>
      </c>
      <c r="C46" s="470"/>
      <c r="D46" s="471" t="s">
        <v>201</v>
      </c>
      <c r="E46" s="472"/>
      <c r="F46" s="470"/>
      <c r="G46" s="473">
        <v>2.5</v>
      </c>
      <c r="H46" s="471">
        <f t="shared" si="6"/>
        <v>75</v>
      </c>
      <c r="I46" s="472">
        <f>SUM(J46+K46+L46)</f>
        <v>36</v>
      </c>
      <c r="J46" s="472">
        <v>18</v>
      </c>
      <c r="K46" s="484">
        <v>18</v>
      </c>
      <c r="L46" s="472"/>
      <c r="M46" s="474">
        <f t="shared" si="7"/>
        <v>39</v>
      </c>
      <c r="N46" s="475"/>
      <c r="O46" s="476"/>
      <c r="P46" s="485">
        <f>I46/9</f>
        <v>4</v>
      </c>
      <c r="Q46" s="477"/>
      <c r="R46" s="406"/>
      <c r="S46" s="330"/>
      <c r="T46" s="330"/>
      <c r="U46" s="203">
        <f>M46/H46</f>
        <v>0.52</v>
      </c>
      <c r="W46" s="203">
        <f t="shared" si="0"/>
      </c>
      <c r="X46" s="203">
        <f t="shared" si="0"/>
      </c>
      <c r="Y46" s="203" t="str">
        <f t="shared" si="0"/>
        <v>так</v>
      </c>
    </row>
    <row r="47" spans="1:20" ht="15.75">
      <c r="A47" s="75"/>
      <c r="B47" s="151"/>
      <c r="C47" s="152"/>
      <c r="D47" s="152"/>
      <c r="E47" s="152"/>
      <c r="F47" s="152"/>
      <c r="G47" s="75"/>
      <c r="H47" s="75"/>
      <c r="I47" s="75"/>
      <c r="J47" s="75"/>
      <c r="K47" s="75"/>
      <c r="L47" s="75"/>
      <c r="M47" s="75"/>
      <c r="N47" s="153"/>
      <c r="O47" s="212"/>
      <c r="P47" s="212"/>
      <c r="Q47" s="154"/>
      <c r="R47" s="75"/>
      <c r="S47" s="75"/>
      <c r="T47" s="75"/>
    </row>
    <row r="48" spans="1:20" ht="15.75">
      <c r="A48" s="75"/>
      <c r="B48" s="151"/>
      <c r="C48" s="152"/>
      <c r="D48" s="152"/>
      <c r="E48" s="152"/>
      <c r="F48" s="152"/>
      <c r="G48" s="75"/>
      <c r="H48" s="75"/>
      <c r="I48" s="75"/>
      <c r="J48" s="75"/>
      <c r="K48" s="75"/>
      <c r="L48" s="75"/>
      <c r="M48" s="75"/>
      <c r="N48" s="153"/>
      <c r="O48" s="212"/>
      <c r="P48" s="212"/>
      <c r="Q48" s="154"/>
      <c r="R48" s="75"/>
      <c r="S48" s="75"/>
      <c r="T48" s="75"/>
    </row>
    <row r="49" spans="1:20" ht="15.75">
      <c r="A49" s="75"/>
      <c r="B49" s="151"/>
      <c r="C49" s="152"/>
      <c r="D49" s="152"/>
      <c r="E49" s="152"/>
      <c r="F49" s="152"/>
      <c r="G49" s="75"/>
      <c r="H49" s="75"/>
      <c r="I49" s="75"/>
      <c r="J49" s="75"/>
      <c r="K49" s="75"/>
      <c r="L49" s="75"/>
      <c r="M49" s="75"/>
      <c r="N49" s="153"/>
      <c r="O49" s="212"/>
      <c r="P49" s="212"/>
      <c r="Q49" s="154"/>
      <c r="R49" s="75"/>
      <c r="S49" s="75"/>
      <c r="T49" s="75"/>
    </row>
    <row r="50" spans="1:20" ht="15.75">
      <c r="A50" s="75"/>
      <c r="B50" s="151"/>
      <c r="C50" s="152"/>
      <c r="D50" s="152"/>
      <c r="E50" s="152"/>
      <c r="F50" s="152"/>
      <c r="G50" s="75"/>
      <c r="H50" s="75"/>
      <c r="I50" s="75"/>
      <c r="J50" s="75"/>
      <c r="K50" s="75"/>
      <c r="L50" s="75"/>
      <c r="M50" s="75"/>
      <c r="N50" s="153"/>
      <c r="O50" s="212"/>
      <c r="P50" s="212"/>
      <c r="Q50" s="154"/>
      <c r="R50" s="75"/>
      <c r="S50" s="75"/>
      <c r="T50" s="75"/>
    </row>
    <row r="51" spans="2:12" s="76" customFormat="1" ht="15.75" customHeight="1">
      <c r="B51" s="221"/>
      <c r="H51" s="1402"/>
      <c r="I51" s="1403"/>
      <c r="J51" s="1403"/>
      <c r="K51" s="1403"/>
      <c r="L51" s="1403"/>
    </row>
    <row r="52" spans="2:12" s="76" customFormat="1" ht="15.75" customHeight="1">
      <c r="B52" s="221"/>
      <c r="H52" s="86"/>
      <c r="I52" s="222"/>
      <c r="J52" s="222"/>
      <c r="K52" s="222"/>
      <c r="L52" s="222"/>
    </row>
    <row r="53" spans="2:12" s="76" customFormat="1" ht="15.75" customHeight="1">
      <c r="B53" s="221"/>
      <c r="H53" s="1404"/>
      <c r="I53" s="1405"/>
      <c r="J53" s="222"/>
      <c r="K53" s="222"/>
      <c r="L53" s="222"/>
    </row>
    <row r="54" spans="2:12" s="76" customFormat="1" ht="15.75" customHeight="1">
      <c r="B54" s="221"/>
      <c r="H54" s="86"/>
      <c r="I54" s="222"/>
      <c r="J54" s="222"/>
      <c r="K54" s="222"/>
      <c r="L54" s="222"/>
    </row>
    <row r="55" s="76" customFormat="1" ht="11.25" customHeight="1"/>
    <row r="56" spans="2:16" s="76" customFormat="1" ht="15.75">
      <c r="B56" s="221"/>
      <c r="H56" s="1402"/>
      <c r="I56" s="1403"/>
      <c r="J56" s="1403"/>
      <c r="K56" s="1403"/>
      <c r="L56" s="1403"/>
      <c r="N56" s="149"/>
      <c r="O56" s="149"/>
      <c r="P56" s="149"/>
    </row>
    <row r="57" spans="1:20" ht="15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150"/>
      <c r="O57" s="150"/>
      <c r="P57" s="150"/>
      <c r="Q57" s="75"/>
      <c r="R57" s="75"/>
      <c r="S57" s="75"/>
      <c r="T57" s="75"/>
    </row>
    <row r="58" spans="1:20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</row>
  </sheetData>
  <sheetProtection/>
  <mergeCells count="37"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  <mergeCell ref="N3:P3"/>
    <mergeCell ref="I4:I8"/>
    <mergeCell ref="J4:L4"/>
    <mergeCell ref="N4:P5"/>
    <mergeCell ref="Q4:Q5"/>
    <mergeCell ref="C5:C8"/>
    <mergeCell ref="D5:D8"/>
    <mergeCell ref="E5:F6"/>
    <mergeCell ref="J5:J8"/>
    <mergeCell ref="K5:K8"/>
    <mergeCell ref="A12:Q12"/>
    <mergeCell ref="A18:B18"/>
    <mergeCell ref="A19:Q19"/>
    <mergeCell ref="A28:B28"/>
    <mergeCell ref="L5:L8"/>
    <mergeCell ref="E7:E8"/>
    <mergeCell ref="F7:F8"/>
    <mergeCell ref="N7:P7"/>
    <mergeCell ref="A10:Q10"/>
    <mergeCell ref="A11:Q11"/>
    <mergeCell ref="H51:L51"/>
    <mergeCell ref="H53:I53"/>
    <mergeCell ref="H56:L56"/>
    <mergeCell ref="A32:Q32"/>
    <mergeCell ref="A40:P40"/>
    <mergeCell ref="A30:Q30"/>
    <mergeCell ref="A31:Q3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zoomScale="85" zoomScaleNormal="85" zoomScaleSheetLayoutView="76" zoomScalePageLayoutView="0" workbookViewId="0" topLeftCell="A1">
      <selection activeCell="A1" sqref="A1:Q1"/>
    </sheetView>
  </sheetViews>
  <sheetFormatPr defaultColWidth="9.00390625" defaultRowHeight="12.75"/>
  <cols>
    <col min="1" max="1" width="9.125" style="203" customWidth="1"/>
    <col min="2" max="2" width="58.00390625" style="203" customWidth="1"/>
    <col min="3" max="3" width="6.75390625" style="203" customWidth="1"/>
    <col min="4" max="4" width="7.25390625" style="203" customWidth="1"/>
    <col min="5" max="5" width="7.75390625" style="203" customWidth="1"/>
    <col min="6" max="6" width="6.75390625" style="203" customWidth="1"/>
    <col min="7" max="7" width="7.25390625" style="203" hidden="1" customWidth="1"/>
    <col min="8" max="8" width="11.75390625" style="203" hidden="1" customWidth="1"/>
    <col min="9" max="12" width="9.125" style="203" customWidth="1"/>
    <col min="13" max="13" width="11.625" style="203" hidden="1" customWidth="1"/>
    <col min="14" max="14" width="9.00390625" style="203" customWidth="1"/>
    <col min="15" max="16" width="0" style="203" hidden="1" customWidth="1"/>
    <col min="17" max="18" width="10.25390625" style="203" hidden="1" customWidth="1"/>
    <col min="19" max="20" width="0" style="203" hidden="1" customWidth="1"/>
    <col min="21" max="21" width="6.875" style="203" hidden="1" customWidth="1"/>
    <col min="22" max="22" width="26.625" style="203" customWidth="1"/>
    <col min="23" max="16384" width="9.125" style="203" customWidth="1"/>
  </cols>
  <sheetData>
    <row r="1" spans="1:20" ht="18.75">
      <c r="A1" s="1441" t="s">
        <v>236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  <c r="L1" s="1442"/>
      <c r="M1" s="1442"/>
      <c r="N1" s="1442"/>
      <c r="O1" s="1442"/>
      <c r="P1" s="1442"/>
      <c r="Q1" s="1443"/>
      <c r="R1" s="76"/>
      <c r="S1" s="76"/>
      <c r="T1" s="76"/>
    </row>
    <row r="2" spans="1:22" ht="29.25" customHeight="1">
      <c r="A2" s="1444" t="s">
        <v>40</v>
      </c>
      <c r="B2" s="1425" t="s">
        <v>41</v>
      </c>
      <c r="C2" s="1436" t="s">
        <v>199</v>
      </c>
      <c r="D2" s="1436"/>
      <c r="E2" s="1437"/>
      <c r="F2" s="1437"/>
      <c r="G2" s="1422" t="s">
        <v>42</v>
      </c>
      <c r="H2" s="1425" t="s">
        <v>43</v>
      </c>
      <c r="I2" s="1425"/>
      <c r="J2" s="1425"/>
      <c r="K2" s="1425"/>
      <c r="L2" s="1425"/>
      <c r="M2" s="1426"/>
      <c r="N2" s="1425"/>
      <c r="O2" s="1425"/>
      <c r="P2" s="1425"/>
      <c r="Q2" s="1426"/>
      <c r="R2" s="490"/>
      <c r="S2" s="490"/>
      <c r="T2" s="490"/>
      <c r="U2" s="491"/>
      <c r="V2" s="1445" t="s">
        <v>232</v>
      </c>
    </row>
    <row r="3" spans="1:22" ht="18" customHeight="1">
      <c r="A3" s="1444"/>
      <c r="B3" s="1425"/>
      <c r="C3" s="1436"/>
      <c r="D3" s="1436"/>
      <c r="E3" s="1437"/>
      <c r="F3" s="1437"/>
      <c r="G3" s="1422"/>
      <c r="H3" s="1422" t="s">
        <v>44</v>
      </c>
      <c r="I3" s="1428" t="s">
        <v>45</v>
      </c>
      <c r="J3" s="1428"/>
      <c r="K3" s="1428"/>
      <c r="L3" s="1428"/>
      <c r="M3" s="1422" t="s">
        <v>46</v>
      </c>
      <c r="N3" s="1425" t="s">
        <v>47</v>
      </c>
      <c r="O3" s="1426"/>
      <c r="P3" s="1426"/>
      <c r="Q3" s="486" t="s">
        <v>100</v>
      </c>
      <c r="R3" s="490"/>
      <c r="S3" s="490"/>
      <c r="T3" s="490"/>
      <c r="U3" s="491"/>
      <c r="V3" s="1445"/>
    </row>
    <row r="4" spans="1:22" ht="15.75">
      <c r="A4" s="1444"/>
      <c r="B4" s="1425"/>
      <c r="C4" s="1436"/>
      <c r="D4" s="1436"/>
      <c r="E4" s="1437"/>
      <c r="F4" s="1437"/>
      <c r="G4" s="1422"/>
      <c r="H4" s="1426"/>
      <c r="I4" s="1422" t="s">
        <v>48</v>
      </c>
      <c r="J4" s="1425" t="s">
        <v>49</v>
      </c>
      <c r="K4" s="1426"/>
      <c r="L4" s="1426"/>
      <c r="M4" s="1426"/>
      <c r="N4" s="1428"/>
      <c r="O4" s="1427"/>
      <c r="P4" s="1427"/>
      <c r="Q4" s="1428" t="s">
        <v>198</v>
      </c>
      <c r="R4" s="490"/>
      <c r="S4" s="490"/>
      <c r="T4" s="490"/>
      <c r="U4" s="491"/>
      <c r="V4" s="1445"/>
    </row>
    <row r="5" spans="1:22" ht="15.75">
      <c r="A5" s="1444"/>
      <c r="B5" s="1425"/>
      <c r="C5" s="1422" t="s">
        <v>50</v>
      </c>
      <c r="D5" s="1422" t="s">
        <v>51</v>
      </c>
      <c r="E5" s="1431" t="s">
        <v>52</v>
      </c>
      <c r="F5" s="1431"/>
      <c r="G5" s="1422"/>
      <c r="H5" s="1426"/>
      <c r="I5" s="1427"/>
      <c r="J5" s="1422" t="s">
        <v>53</v>
      </c>
      <c r="K5" s="1422" t="s">
        <v>54</v>
      </c>
      <c r="L5" s="1422" t="s">
        <v>55</v>
      </c>
      <c r="M5" s="1426"/>
      <c r="N5" s="1427"/>
      <c r="O5" s="1427"/>
      <c r="P5" s="1427"/>
      <c r="Q5" s="1427"/>
      <c r="R5" s="490"/>
      <c r="S5" s="490"/>
      <c r="T5" s="490"/>
      <c r="U5" s="491"/>
      <c r="V5" s="1445"/>
    </row>
    <row r="6" spans="1:25" ht="15.75">
      <c r="A6" s="1444"/>
      <c r="B6" s="1425"/>
      <c r="C6" s="1422"/>
      <c r="D6" s="1422"/>
      <c r="E6" s="1431"/>
      <c r="F6" s="1431"/>
      <c r="G6" s="1422"/>
      <c r="H6" s="1426"/>
      <c r="I6" s="1427"/>
      <c r="J6" s="1422"/>
      <c r="K6" s="1422"/>
      <c r="L6" s="1422"/>
      <c r="M6" s="1426"/>
      <c r="N6" s="27">
        <v>1</v>
      </c>
      <c r="O6" s="27" t="s">
        <v>200</v>
      </c>
      <c r="P6" s="27" t="s">
        <v>201</v>
      </c>
      <c r="Q6" s="27">
        <v>3</v>
      </c>
      <c r="R6" s="490"/>
      <c r="S6" s="490"/>
      <c r="T6" s="490"/>
      <c r="U6" s="491"/>
      <c r="V6" s="1445"/>
      <c r="W6" s="489">
        <v>1</v>
      </c>
      <c r="X6" s="27" t="s">
        <v>200</v>
      </c>
      <c r="Y6" s="27" t="s">
        <v>201</v>
      </c>
    </row>
    <row r="7" spans="1:22" ht="26.25" customHeight="1">
      <c r="A7" s="1444"/>
      <c r="B7" s="1425"/>
      <c r="C7" s="1422"/>
      <c r="D7" s="1422"/>
      <c r="E7" s="1423" t="s">
        <v>56</v>
      </c>
      <c r="F7" s="1424" t="s">
        <v>57</v>
      </c>
      <c r="G7" s="1422"/>
      <c r="H7" s="1426"/>
      <c r="I7" s="1427"/>
      <c r="J7" s="1422"/>
      <c r="K7" s="1422"/>
      <c r="L7" s="1422"/>
      <c r="M7" s="1426"/>
      <c r="N7" s="1425"/>
      <c r="O7" s="1426"/>
      <c r="P7" s="1426"/>
      <c r="Q7" s="486"/>
      <c r="R7" s="490"/>
      <c r="S7" s="490"/>
      <c r="T7" s="490"/>
      <c r="U7" s="491"/>
      <c r="V7" s="1445"/>
    </row>
    <row r="8" spans="1:22" ht="33" customHeight="1">
      <c r="A8" s="1444"/>
      <c r="B8" s="1425"/>
      <c r="C8" s="1422"/>
      <c r="D8" s="1422"/>
      <c r="E8" s="1423"/>
      <c r="F8" s="1423"/>
      <c r="G8" s="1422"/>
      <c r="H8" s="1426"/>
      <c r="I8" s="1427"/>
      <c r="J8" s="1422"/>
      <c r="K8" s="1422"/>
      <c r="L8" s="1422"/>
      <c r="M8" s="1426"/>
      <c r="N8" s="28"/>
      <c r="O8" s="28">
        <v>9</v>
      </c>
      <c r="P8" s="28">
        <v>9</v>
      </c>
      <c r="Q8" s="28">
        <v>15</v>
      </c>
      <c r="R8" s="490"/>
      <c r="S8" s="490"/>
      <c r="T8" s="490"/>
      <c r="U8" s="491"/>
      <c r="V8" s="1445"/>
    </row>
    <row r="9" spans="1:22" s="488" customFormat="1" ht="18.75">
      <c r="A9" s="1053" t="s">
        <v>103</v>
      </c>
      <c r="B9" s="1054" t="s">
        <v>71</v>
      </c>
      <c r="C9" s="1055"/>
      <c r="D9" s="1056">
        <v>1</v>
      </c>
      <c r="E9" s="1053"/>
      <c r="F9" s="1057"/>
      <c r="G9" s="1058">
        <v>2.5</v>
      </c>
      <c r="H9" s="1058">
        <v>75</v>
      </c>
      <c r="I9" s="1058">
        <v>30</v>
      </c>
      <c r="J9" s="1058"/>
      <c r="K9" s="1058"/>
      <c r="L9" s="1058">
        <v>30</v>
      </c>
      <c r="M9" s="1056">
        <v>45</v>
      </c>
      <c r="N9" s="1056">
        <v>2</v>
      </c>
      <c r="O9" s="1056"/>
      <c r="P9" s="1056"/>
      <c r="Q9" s="1056"/>
      <c r="R9" s="1052"/>
      <c r="S9" s="1052" t="s">
        <v>229</v>
      </c>
      <c r="T9" s="1052" t="s">
        <v>230</v>
      </c>
      <c r="U9" s="1052" t="s">
        <v>230</v>
      </c>
      <c r="V9" s="1052"/>
    </row>
    <row r="10" spans="1:22" s="488" customFormat="1" ht="37.5">
      <c r="A10" s="1059"/>
      <c r="B10" s="1060" t="s">
        <v>77</v>
      </c>
      <c r="C10" s="1055"/>
      <c r="D10" s="1053" t="s">
        <v>202</v>
      </c>
      <c r="E10" s="1053"/>
      <c r="F10" s="1057"/>
      <c r="G10" s="1061"/>
      <c r="H10" s="1055"/>
      <c r="I10" s="1062">
        <v>0</v>
      </c>
      <c r="J10" s="1055"/>
      <c r="K10" s="1055"/>
      <c r="L10" s="1055"/>
      <c r="M10" s="1055"/>
      <c r="N10" s="1056" t="s">
        <v>78</v>
      </c>
      <c r="O10" s="1056" t="s">
        <v>78</v>
      </c>
      <c r="P10" s="1056" t="s">
        <v>78</v>
      </c>
      <c r="Q10" s="1056"/>
      <c r="R10" s="1052"/>
      <c r="S10" s="1052" t="s">
        <v>229</v>
      </c>
      <c r="T10" s="1052" t="s">
        <v>229</v>
      </c>
      <c r="U10" s="1052" t="s">
        <v>229</v>
      </c>
      <c r="V10" s="1052"/>
    </row>
    <row r="11" spans="1:22" s="488" customFormat="1" ht="37.5">
      <c r="A11" s="1063" t="s">
        <v>96</v>
      </c>
      <c r="B11" s="1054" t="s">
        <v>112</v>
      </c>
      <c r="C11" s="1064"/>
      <c r="D11" s="1055">
        <v>1</v>
      </c>
      <c r="E11" s="1064"/>
      <c r="F11" s="1064"/>
      <c r="G11" s="1056">
        <v>2</v>
      </c>
      <c r="H11" s="1055">
        <v>60</v>
      </c>
      <c r="I11" s="1055">
        <v>20</v>
      </c>
      <c r="J11" s="1055">
        <v>14</v>
      </c>
      <c r="K11" s="1055"/>
      <c r="L11" s="1055">
        <v>6</v>
      </c>
      <c r="M11" s="1055">
        <v>40</v>
      </c>
      <c r="N11" s="1065">
        <v>1.5</v>
      </c>
      <c r="O11" s="1066"/>
      <c r="P11" s="1064"/>
      <c r="Q11" s="1066"/>
      <c r="R11" s="1052"/>
      <c r="S11" s="1052" t="s">
        <v>229</v>
      </c>
      <c r="T11" s="1052" t="s">
        <v>230</v>
      </c>
      <c r="U11" s="1052" t="s">
        <v>230</v>
      </c>
      <c r="V11" s="1052"/>
    </row>
    <row r="12" spans="1:22" s="488" customFormat="1" ht="18.75">
      <c r="A12" s="1063" t="s">
        <v>98</v>
      </c>
      <c r="B12" s="1067" t="s">
        <v>65</v>
      </c>
      <c r="C12" s="1056">
        <v>1</v>
      </c>
      <c r="D12" s="1056"/>
      <c r="E12" s="1056"/>
      <c r="F12" s="1058"/>
      <c r="G12" s="1058">
        <v>1.5</v>
      </c>
      <c r="H12" s="1056">
        <v>45</v>
      </c>
      <c r="I12" s="1058">
        <v>15</v>
      </c>
      <c r="J12" s="1056">
        <v>15</v>
      </c>
      <c r="K12" s="1056"/>
      <c r="L12" s="1056"/>
      <c r="M12" s="1056">
        <v>30</v>
      </c>
      <c r="N12" s="1056">
        <v>1</v>
      </c>
      <c r="O12" s="1066"/>
      <c r="P12" s="1064"/>
      <c r="Q12" s="1056"/>
      <c r="R12" s="1052"/>
      <c r="S12" s="1052" t="s">
        <v>229</v>
      </c>
      <c r="T12" s="1052" t="s">
        <v>230</v>
      </c>
      <c r="U12" s="1052" t="s">
        <v>230</v>
      </c>
      <c r="V12" s="1052"/>
    </row>
    <row r="13" spans="1:22" s="488" customFormat="1" ht="18.75">
      <c r="A13" s="1063" t="s">
        <v>99</v>
      </c>
      <c r="B13" s="1067" t="s">
        <v>66</v>
      </c>
      <c r="C13" s="1056"/>
      <c r="D13" s="1056">
        <v>1</v>
      </c>
      <c r="E13" s="1056"/>
      <c r="F13" s="1068"/>
      <c r="G13" s="1058">
        <v>1.5</v>
      </c>
      <c r="H13" s="1056">
        <v>45</v>
      </c>
      <c r="I13" s="1058">
        <v>15</v>
      </c>
      <c r="J13" s="1056">
        <v>5</v>
      </c>
      <c r="K13" s="1056"/>
      <c r="L13" s="1056">
        <v>10</v>
      </c>
      <c r="M13" s="1056">
        <v>30</v>
      </c>
      <c r="N13" s="1056">
        <v>1</v>
      </c>
      <c r="O13" s="1066"/>
      <c r="P13" s="1064"/>
      <c r="Q13" s="1056"/>
      <c r="R13" s="1052"/>
      <c r="S13" s="1052" t="s">
        <v>229</v>
      </c>
      <c r="T13" s="1052" t="s">
        <v>230</v>
      </c>
      <c r="U13" s="1052" t="s">
        <v>230</v>
      </c>
      <c r="V13" s="1052"/>
    </row>
    <row r="14" spans="1:252" s="488" customFormat="1" ht="37.5">
      <c r="A14" s="1069" t="s">
        <v>97</v>
      </c>
      <c r="B14" s="1070" t="s">
        <v>63</v>
      </c>
      <c r="C14" s="1059"/>
      <c r="D14" s="1059">
        <v>1</v>
      </c>
      <c r="E14" s="1059"/>
      <c r="F14" s="1071"/>
      <c r="G14" s="1072">
        <v>3</v>
      </c>
      <c r="H14" s="1059">
        <v>90</v>
      </c>
      <c r="I14" s="1059">
        <v>30</v>
      </c>
      <c r="J14" s="1059">
        <v>15</v>
      </c>
      <c r="K14" s="1059"/>
      <c r="L14" s="1059">
        <v>15</v>
      </c>
      <c r="M14" s="1059">
        <v>60</v>
      </c>
      <c r="N14" s="1073">
        <v>2</v>
      </c>
      <c r="O14" s="1074"/>
      <c r="P14" s="1074"/>
      <c r="Q14" s="1073"/>
      <c r="R14" s="1075"/>
      <c r="S14" s="1052" t="s">
        <v>229</v>
      </c>
      <c r="T14" s="1052" t="s">
        <v>230</v>
      </c>
      <c r="U14" s="1052" t="s">
        <v>230</v>
      </c>
      <c r="V14" s="1075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076"/>
      <c r="AL14" s="1076"/>
      <c r="AM14" s="1076"/>
      <c r="AN14" s="1076"/>
      <c r="AO14" s="1076"/>
      <c r="AP14" s="1076"/>
      <c r="AQ14" s="1076"/>
      <c r="AR14" s="1076"/>
      <c r="AS14" s="1076"/>
      <c r="AT14" s="1076"/>
      <c r="AU14" s="1076"/>
      <c r="AV14" s="1076"/>
      <c r="AW14" s="1076"/>
      <c r="AX14" s="1076"/>
      <c r="AY14" s="1076"/>
      <c r="AZ14" s="1076"/>
      <c r="BA14" s="1076"/>
      <c r="BB14" s="1076"/>
      <c r="BC14" s="1076"/>
      <c r="BD14" s="1076"/>
      <c r="BE14" s="1076"/>
      <c r="BF14" s="1076"/>
      <c r="BG14" s="1076"/>
      <c r="BH14" s="1076"/>
      <c r="BI14" s="1076"/>
      <c r="BJ14" s="1076"/>
      <c r="BK14" s="1076"/>
      <c r="BL14" s="1076"/>
      <c r="BM14" s="1076"/>
      <c r="BN14" s="1076"/>
      <c r="BO14" s="1076"/>
      <c r="BP14" s="1076"/>
      <c r="BQ14" s="1076"/>
      <c r="BR14" s="1076"/>
      <c r="BS14" s="1076"/>
      <c r="BT14" s="1076"/>
      <c r="BU14" s="1076"/>
      <c r="BV14" s="1076"/>
      <c r="BW14" s="1076"/>
      <c r="BX14" s="1076"/>
      <c r="BY14" s="1076"/>
      <c r="BZ14" s="1076"/>
      <c r="CA14" s="1076"/>
      <c r="CB14" s="1076"/>
      <c r="CC14" s="1076"/>
      <c r="CD14" s="1076"/>
      <c r="CE14" s="1076"/>
      <c r="CF14" s="1076"/>
      <c r="CG14" s="1076"/>
      <c r="CH14" s="1076"/>
      <c r="CI14" s="1076"/>
      <c r="CJ14" s="1076"/>
      <c r="CK14" s="1076"/>
      <c r="CL14" s="1076"/>
      <c r="CM14" s="1076"/>
      <c r="CN14" s="1076"/>
      <c r="CO14" s="1076"/>
      <c r="CP14" s="1076"/>
      <c r="CQ14" s="1076"/>
      <c r="CR14" s="1076"/>
      <c r="CS14" s="1076"/>
      <c r="CT14" s="1076"/>
      <c r="CU14" s="1076"/>
      <c r="CV14" s="1076"/>
      <c r="CW14" s="1076"/>
      <c r="CX14" s="1076"/>
      <c r="CY14" s="1076"/>
      <c r="CZ14" s="1076"/>
      <c r="DA14" s="1076"/>
      <c r="DB14" s="1076"/>
      <c r="DC14" s="1076"/>
      <c r="DD14" s="1076"/>
      <c r="DE14" s="1076"/>
      <c r="DF14" s="1076"/>
      <c r="DG14" s="1076"/>
      <c r="DH14" s="1076"/>
      <c r="DI14" s="1076"/>
      <c r="DJ14" s="1076"/>
      <c r="DK14" s="1076"/>
      <c r="DL14" s="1076"/>
      <c r="DM14" s="1076"/>
      <c r="DN14" s="1076"/>
      <c r="DO14" s="1076"/>
      <c r="DP14" s="1076"/>
      <c r="DQ14" s="1076"/>
      <c r="DR14" s="1076"/>
      <c r="DS14" s="1076"/>
      <c r="DT14" s="1076"/>
      <c r="DU14" s="1076"/>
      <c r="DV14" s="1076"/>
      <c r="DW14" s="1076"/>
      <c r="DX14" s="1076"/>
      <c r="DY14" s="1076"/>
      <c r="DZ14" s="1076"/>
      <c r="EA14" s="1076"/>
      <c r="EB14" s="1076"/>
      <c r="EC14" s="1076"/>
      <c r="ED14" s="1076"/>
      <c r="EE14" s="1076"/>
      <c r="EF14" s="1076"/>
      <c r="EG14" s="1076"/>
      <c r="EH14" s="1076"/>
      <c r="EI14" s="1076"/>
      <c r="EJ14" s="1076"/>
      <c r="EK14" s="1076"/>
      <c r="EL14" s="1076"/>
      <c r="EM14" s="1076"/>
      <c r="EN14" s="1076"/>
      <c r="EO14" s="1076"/>
      <c r="EP14" s="1076"/>
      <c r="EQ14" s="1076"/>
      <c r="ER14" s="1076"/>
      <c r="ES14" s="1076"/>
      <c r="ET14" s="1076"/>
      <c r="EU14" s="1076"/>
      <c r="EV14" s="1076"/>
      <c r="EW14" s="1076"/>
      <c r="EX14" s="1076"/>
      <c r="EY14" s="1076"/>
      <c r="EZ14" s="1076"/>
      <c r="FA14" s="1076"/>
      <c r="FB14" s="1076"/>
      <c r="FC14" s="1076"/>
      <c r="FD14" s="1076"/>
      <c r="FE14" s="1076"/>
      <c r="FF14" s="1076"/>
      <c r="FG14" s="1076"/>
      <c r="FH14" s="1076"/>
      <c r="FI14" s="1076"/>
      <c r="FJ14" s="1076"/>
      <c r="FK14" s="1076"/>
      <c r="FL14" s="1076"/>
      <c r="FM14" s="1076"/>
      <c r="FN14" s="1076"/>
      <c r="FO14" s="1076"/>
      <c r="FP14" s="1076"/>
      <c r="FQ14" s="1076"/>
      <c r="FR14" s="1076"/>
      <c r="FS14" s="1076"/>
      <c r="FT14" s="1076"/>
      <c r="FU14" s="1076"/>
      <c r="FV14" s="1076"/>
      <c r="FW14" s="1076"/>
      <c r="FX14" s="1076"/>
      <c r="FY14" s="1076"/>
      <c r="FZ14" s="1076"/>
      <c r="GA14" s="1076"/>
      <c r="GB14" s="1076"/>
      <c r="GC14" s="1076"/>
      <c r="GD14" s="1076"/>
      <c r="GE14" s="1076"/>
      <c r="GF14" s="1076"/>
      <c r="GG14" s="1076"/>
      <c r="GH14" s="1076"/>
      <c r="GI14" s="1076"/>
      <c r="GJ14" s="1076"/>
      <c r="GK14" s="1076"/>
      <c r="GL14" s="1076"/>
      <c r="GM14" s="1076"/>
      <c r="GN14" s="1076"/>
      <c r="GO14" s="1076"/>
      <c r="GP14" s="1076"/>
      <c r="GQ14" s="1076"/>
      <c r="GR14" s="1076"/>
      <c r="GS14" s="1076"/>
      <c r="GT14" s="1076"/>
      <c r="GU14" s="1076"/>
      <c r="GV14" s="1076"/>
      <c r="GW14" s="1076"/>
      <c r="GX14" s="1076"/>
      <c r="GY14" s="1076"/>
      <c r="GZ14" s="1076"/>
      <c r="HA14" s="1076"/>
      <c r="HB14" s="1076"/>
      <c r="HC14" s="1076"/>
      <c r="HD14" s="1076"/>
      <c r="HE14" s="1076"/>
      <c r="HF14" s="1076"/>
      <c r="HG14" s="1076"/>
      <c r="HH14" s="1076"/>
      <c r="HI14" s="1076"/>
      <c r="HJ14" s="1076"/>
      <c r="HK14" s="1076"/>
      <c r="HL14" s="1076"/>
      <c r="HM14" s="1076"/>
      <c r="HN14" s="1076"/>
      <c r="HO14" s="1076"/>
      <c r="HP14" s="1076"/>
      <c r="HQ14" s="1076"/>
      <c r="HR14" s="1076"/>
      <c r="HS14" s="1076"/>
      <c r="HT14" s="1076"/>
      <c r="HU14" s="1076"/>
      <c r="HV14" s="1076"/>
      <c r="HW14" s="1076"/>
      <c r="HX14" s="1076"/>
      <c r="HY14" s="1076"/>
      <c r="HZ14" s="1076"/>
      <c r="IA14" s="1076"/>
      <c r="IB14" s="1076"/>
      <c r="IC14" s="1076"/>
      <c r="ID14" s="1076"/>
      <c r="IE14" s="1076"/>
      <c r="IF14" s="1076"/>
      <c r="IG14" s="1076"/>
      <c r="IH14" s="1076"/>
      <c r="II14" s="1076"/>
      <c r="IJ14" s="1076"/>
      <c r="IK14" s="1076"/>
      <c r="IL14" s="1076"/>
      <c r="IM14" s="1076"/>
      <c r="IN14" s="1076"/>
      <c r="IO14" s="1076"/>
      <c r="IP14" s="1076"/>
      <c r="IQ14" s="1076"/>
      <c r="IR14" s="1076"/>
    </row>
    <row r="15" spans="1:22" s="488" customFormat="1" ht="18.75">
      <c r="A15" s="1098" t="s">
        <v>122</v>
      </c>
      <c r="B15" s="1077" t="s">
        <v>175</v>
      </c>
      <c r="C15" s="1055">
        <v>1</v>
      </c>
      <c r="D15" s="1099"/>
      <c r="E15" s="1099"/>
      <c r="F15" s="1099"/>
      <c r="G15" s="1100">
        <v>6</v>
      </c>
      <c r="H15" s="1055">
        <v>180</v>
      </c>
      <c r="I15" s="1055">
        <v>60</v>
      </c>
      <c r="J15" s="1106">
        <v>60</v>
      </c>
      <c r="K15" s="1055"/>
      <c r="L15" s="1055"/>
      <c r="M15" s="1055">
        <v>120</v>
      </c>
      <c r="N15" s="1081">
        <v>4</v>
      </c>
      <c r="O15" s="1081"/>
      <c r="P15" s="1081"/>
      <c r="Q15" s="1101"/>
      <c r="R15" s="1052"/>
      <c r="S15" s="1052" t="s">
        <v>229</v>
      </c>
      <c r="T15" s="1052" t="s">
        <v>230</v>
      </c>
      <c r="U15" s="1052" t="s">
        <v>230</v>
      </c>
      <c r="V15" s="1052"/>
    </row>
    <row r="16" spans="1:22" s="488" customFormat="1" ht="37.5">
      <c r="A16" s="1098" t="s">
        <v>136</v>
      </c>
      <c r="B16" s="1077" t="s">
        <v>177</v>
      </c>
      <c r="C16" s="1055">
        <v>1</v>
      </c>
      <c r="D16" s="1055"/>
      <c r="E16" s="1055"/>
      <c r="F16" s="1055"/>
      <c r="G16" s="1061">
        <v>10.5</v>
      </c>
      <c r="H16" s="1065">
        <v>315</v>
      </c>
      <c r="I16" s="1055">
        <v>105</v>
      </c>
      <c r="J16" s="1055">
        <v>60</v>
      </c>
      <c r="K16" s="1055"/>
      <c r="L16" s="1055">
        <v>45</v>
      </c>
      <c r="M16" s="1055">
        <v>210</v>
      </c>
      <c r="N16" s="1081">
        <v>7</v>
      </c>
      <c r="O16" s="1102"/>
      <c r="P16" s="1103"/>
      <c r="Q16" s="1101"/>
      <c r="R16" s="1052"/>
      <c r="S16" s="1052" t="s">
        <v>229</v>
      </c>
      <c r="T16" s="1052" t="s">
        <v>230</v>
      </c>
      <c r="U16" s="1052" t="s">
        <v>230</v>
      </c>
      <c r="V16" s="1052"/>
    </row>
    <row r="17" spans="1:22" s="488" customFormat="1" ht="18.75">
      <c r="A17" s="1098" t="s">
        <v>138</v>
      </c>
      <c r="B17" s="1077" t="s">
        <v>139</v>
      </c>
      <c r="C17" s="1099"/>
      <c r="D17" s="1099">
        <v>1</v>
      </c>
      <c r="E17" s="1099"/>
      <c r="F17" s="1099"/>
      <c r="G17" s="1104">
        <v>4.5</v>
      </c>
      <c r="H17" s="1066">
        <v>135</v>
      </c>
      <c r="I17" s="1055">
        <v>45</v>
      </c>
      <c r="J17" s="1055">
        <v>30</v>
      </c>
      <c r="K17" s="1055">
        <v>15</v>
      </c>
      <c r="L17" s="1055"/>
      <c r="M17" s="1055">
        <v>90</v>
      </c>
      <c r="N17" s="1058">
        <v>3</v>
      </c>
      <c r="O17" s="1105"/>
      <c r="P17" s="1099"/>
      <c r="Q17" s="1101"/>
      <c r="R17" s="1052"/>
      <c r="S17" s="1052" t="s">
        <v>229</v>
      </c>
      <c r="T17" s="1052" t="s">
        <v>230</v>
      </c>
      <c r="U17" s="1052" t="s">
        <v>230</v>
      </c>
      <c r="V17" s="1052"/>
    </row>
    <row r="18" spans="1:22" s="488" customFormat="1" ht="18">
      <c r="A18" s="1052"/>
      <c r="B18" s="1052" t="s">
        <v>231</v>
      </c>
      <c r="C18" s="1052">
        <v>3</v>
      </c>
      <c r="D18" s="1052">
        <v>5</v>
      </c>
      <c r="E18" s="1052"/>
      <c r="F18" s="1052"/>
      <c r="G18" s="1052"/>
      <c r="H18" s="1052"/>
      <c r="I18" s="1052"/>
      <c r="J18" s="1052"/>
      <c r="K18" s="1052"/>
      <c r="L18" s="1052"/>
      <c r="M18" s="1052"/>
      <c r="N18" s="1052">
        <f>SUM(N9:N17)</f>
        <v>21.5</v>
      </c>
      <c r="O18" s="1052"/>
      <c r="P18" s="1052"/>
      <c r="Q18" s="1052"/>
      <c r="R18" s="1052"/>
      <c r="S18" s="1052"/>
      <c r="T18" s="1052"/>
      <c r="U18" s="1052"/>
      <c r="V18" s="1052"/>
    </row>
  </sheetData>
  <sheetProtection/>
  <mergeCells count="25">
    <mergeCell ref="C5:C8"/>
    <mergeCell ref="D5:D8"/>
    <mergeCell ref="E5:F6"/>
    <mergeCell ref="J5:J8"/>
    <mergeCell ref="K5:K8"/>
    <mergeCell ref="V2:V8"/>
    <mergeCell ref="L5:L8"/>
    <mergeCell ref="E7:E8"/>
    <mergeCell ref="F7:F8"/>
    <mergeCell ref="N7:P7"/>
    <mergeCell ref="H2:M2"/>
    <mergeCell ref="N2:Q2"/>
    <mergeCell ref="H3:H8"/>
    <mergeCell ref="I3:L3"/>
    <mergeCell ref="M3:M8"/>
    <mergeCell ref="N3:P3"/>
    <mergeCell ref="I4:I8"/>
    <mergeCell ref="J4:L4"/>
    <mergeCell ref="N4:P5"/>
    <mergeCell ref="Q4:Q5"/>
    <mergeCell ref="A1:Q1"/>
    <mergeCell ref="A2:A8"/>
    <mergeCell ref="B2:B8"/>
    <mergeCell ref="C2:F4"/>
    <mergeCell ref="G2:G8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="95" zoomScaleNormal="95" zoomScaleSheetLayoutView="76" zoomScalePageLayoutView="0" workbookViewId="0" topLeftCell="A1">
      <selection activeCell="A1" sqref="A1:Q1"/>
    </sheetView>
  </sheetViews>
  <sheetFormatPr defaultColWidth="9.00390625" defaultRowHeight="12.75"/>
  <cols>
    <col min="1" max="1" width="9.125" style="203" customWidth="1"/>
    <col min="2" max="2" width="58.00390625" style="203" customWidth="1"/>
    <col min="3" max="3" width="6.75390625" style="203" customWidth="1"/>
    <col min="4" max="4" width="7.25390625" style="203" customWidth="1"/>
    <col min="5" max="5" width="7.75390625" style="203" customWidth="1"/>
    <col min="6" max="6" width="6.75390625" style="203" customWidth="1"/>
    <col min="7" max="7" width="7.25390625" style="203" hidden="1" customWidth="1"/>
    <col min="8" max="8" width="11.75390625" style="203" hidden="1" customWidth="1"/>
    <col min="9" max="12" width="9.125" style="203" customWidth="1"/>
    <col min="13" max="13" width="11.625" style="203" hidden="1" customWidth="1"/>
    <col min="14" max="14" width="0" style="203" hidden="1" customWidth="1"/>
    <col min="15" max="15" width="9.125" style="203" customWidth="1"/>
    <col min="16" max="16" width="0" style="203" hidden="1" customWidth="1"/>
    <col min="17" max="18" width="10.25390625" style="203" hidden="1" customWidth="1"/>
    <col min="19" max="21" width="0" style="203" hidden="1" customWidth="1"/>
    <col min="22" max="22" width="25.125" style="203" customWidth="1"/>
    <col min="23" max="16384" width="9.125" style="203" customWidth="1"/>
  </cols>
  <sheetData>
    <row r="1" spans="1:20" ht="18.75">
      <c r="A1" s="1432" t="s">
        <v>240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4"/>
      <c r="R1" s="76"/>
      <c r="S1" s="76"/>
      <c r="T1" s="76"/>
    </row>
    <row r="2" spans="1:22" ht="29.25" customHeight="1">
      <c r="A2" s="1435" t="s">
        <v>40</v>
      </c>
      <c r="B2" s="1425" t="s">
        <v>41</v>
      </c>
      <c r="C2" s="1436" t="s">
        <v>199</v>
      </c>
      <c r="D2" s="1436"/>
      <c r="E2" s="1437"/>
      <c r="F2" s="1437"/>
      <c r="G2" s="1422" t="s">
        <v>42</v>
      </c>
      <c r="H2" s="1425" t="s">
        <v>43</v>
      </c>
      <c r="I2" s="1425"/>
      <c r="J2" s="1425"/>
      <c r="K2" s="1425"/>
      <c r="L2" s="1425"/>
      <c r="M2" s="1426"/>
      <c r="N2" s="1438"/>
      <c r="O2" s="1439"/>
      <c r="P2" s="1439"/>
      <c r="Q2" s="1440"/>
      <c r="R2" s="76"/>
      <c r="S2" s="76"/>
      <c r="T2" s="76"/>
      <c r="V2" s="1445" t="s">
        <v>232</v>
      </c>
    </row>
    <row r="3" spans="1:22" ht="18" customHeight="1">
      <c r="A3" s="1435"/>
      <c r="B3" s="1425"/>
      <c r="C3" s="1436"/>
      <c r="D3" s="1436"/>
      <c r="E3" s="1437"/>
      <c r="F3" s="1437"/>
      <c r="G3" s="1422"/>
      <c r="H3" s="1422" t="s">
        <v>44</v>
      </c>
      <c r="I3" s="1428" t="s">
        <v>45</v>
      </c>
      <c r="J3" s="1428"/>
      <c r="K3" s="1428"/>
      <c r="L3" s="1428"/>
      <c r="M3" s="1422" t="s">
        <v>46</v>
      </c>
      <c r="N3" s="1425" t="s">
        <v>47</v>
      </c>
      <c r="O3" s="1426"/>
      <c r="P3" s="1426"/>
      <c r="Q3" s="30" t="s">
        <v>100</v>
      </c>
      <c r="R3" s="76"/>
      <c r="S3" s="76"/>
      <c r="T3" s="76"/>
      <c r="V3" s="1445"/>
    </row>
    <row r="4" spans="1:22" ht="15.75">
      <c r="A4" s="1435"/>
      <c r="B4" s="1425"/>
      <c r="C4" s="1436"/>
      <c r="D4" s="1436"/>
      <c r="E4" s="1437"/>
      <c r="F4" s="1437"/>
      <c r="G4" s="1422"/>
      <c r="H4" s="1426"/>
      <c r="I4" s="1422" t="s">
        <v>48</v>
      </c>
      <c r="J4" s="1425" t="s">
        <v>49</v>
      </c>
      <c r="K4" s="1426"/>
      <c r="L4" s="1426"/>
      <c r="M4" s="1426"/>
      <c r="N4" s="1428"/>
      <c r="O4" s="1427"/>
      <c r="P4" s="1427"/>
      <c r="Q4" s="1429" t="s">
        <v>198</v>
      </c>
      <c r="R4" s="76"/>
      <c r="S4" s="76"/>
      <c r="T4" s="76"/>
      <c r="V4" s="1445"/>
    </row>
    <row r="5" spans="1:22" ht="15.75">
      <c r="A5" s="1435"/>
      <c r="B5" s="1425"/>
      <c r="C5" s="1422" t="s">
        <v>50</v>
      </c>
      <c r="D5" s="1422" t="s">
        <v>51</v>
      </c>
      <c r="E5" s="1431" t="s">
        <v>52</v>
      </c>
      <c r="F5" s="1431"/>
      <c r="G5" s="1422"/>
      <c r="H5" s="1426"/>
      <c r="I5" s="1427"/>
      <c r="J5" s="1422" t="s">
        <v>53</v>
      </c>
      <c r="K5" s="1422" t="s">
        <v>54</v>
      </c>
      <c r="L5" s="1422" t="s">
        <v>55</v>
      </c>
      <c r="M5" s="1426"/>
      <c r="N5" s="1427"/>
      <c r="O5" s="1427"/>
      <c r="P5" s="1427"/>
      <c r="Q5" s="1430"/>
      <c r="R5" s="76"/>
      <c r="S5" s="76"/>
      <c r="T5" s="76"/>
      <c r="V5" s="1445"/>
    </row>
    <row r="6" spans="1:25" ht="15.75">
      <c r="A6" s="1435"/>
      <c r="B6" s="1425"/>
      <c r="C6" s="1422"/>
      <c r="D6" s="1422"/>
      <c r="E6" s="1431"/>
      <c r="F6" s="1431"/>
      <c r="G6" s="1422"/>
      <c r="H6" s="1426"/>
      <c r="I6" s="1427"/>
      <c r="J6" s="1422"/>
      <c r="K6" s="1422"/>
      <c r="L6" s="1422"/>
      <c r="M6" s="1426"/>
      <c r="N6" s="27">
        <v>1</v>
      </c>
      <c r="O6" s="27" t="s">
        <v>200</v>
      </c>
      <c r="P6" s="27" t="s">
        <v>201</v>
      </c>
      <c r="Q6" s="115">
        <v>3</v>
      </c>
      <c r="R6" s="76"/>
      <c r="S6" s="76"/>
      <c r="T6" s="76"/>
      <c r="V6" s="1445"/>
      <c r="W6" s="489">
        <v>1</v>
      </c>
      <c r="X6" s="27" t="s">
        <v>200</v>
      </c>
      <c r="Y6" s="27" t="s">
        <v>201</v>
      </c>
    </row>
    <row r="7" spans="1:22" ht="26.25" customHeight="1">
      <c r="A7" s="1435"/>
      <c r="B7" s="1425"/>
      <c r="C7" s="1422"/>
      <c r="D7" s="1422"/>
      <c r="E7" s="1423" t="s">
        <v>56</v>
      </c>
      <c r="F7" s="1424" t="s">
        <v>57</v>
      </c>
      <c r="G7" s="1422"/>
      <c r="H7" s="1426"/>
      <c r="I7" s="1427"/>
      <c r="J7" s="1422"/>
      <c r="K7" s="1422"/>
      <c r="L7" s="1422"/>
      <c r="M7" s="1426"/>
      <c r="N7" s="1425"/>
      <c r="O7" s="1426"/>
      <c r="P7" s="1426"/>
      <c r="Q7" s="30"/>
      <c r="R7" s="76"/>
      <c r="S7" s="76"/>
      <c r="T7" s="76"/>
      <c r="V7" s="1445"/>
    </row>
    <row r="8" spans="1:22" ht="33" customHeight="1">
      <c r="A8" s="1435"/>
      <c r="B8" s="1425"/>
      <c r="C8" s="1422"/>
      <c r="D8" s="1422"/>
      <c r="E8" s="1423"/>
      <c r="F8" s="1423"/>
      <c r="G8" s="1422"/>
      <c r="H8" s="1426"/>
      <c r="I8" s="1427"/>
      <c r="J8" s="1422"/>
      <c r="K8" s="1422"/>
      <c r="L8" s="1422"/>
      <c r="M8" s="1426"/>
      <c r="N8" s="28"/>
      <c r="O8" s="28"/>
      <c r="P8" s="28">
        <v>9</v>
      </c>
      <c r="Q8" s="145">
        <v>15</v>
      </c>
      <c r="R8" s="76"/>
      <c r="S8" s="76"/>
      <c r="T8" s="76"/>
      <c r="V8" s="1445"/>
    </row>
    <row r="9" spans="1:22" s="508" customFormat="1" ht="19.5" thickBot="1">
      <c r="A9" s="1107" t="s">
        <v>104</v>
      </c>
      <c r="B9" s="1108" t="s">
        <v>71</v>
      </c>
      <c r="C9" s="1106"/>
      <c r="D9" s="1107"/>
      <c r="E9" s="1107"/>
      <c r="F9" s="1109"/>
      <c r="G9" s="1110">
        <v>2</v>
      </c>
      <c r="H9" s="1110">
        <v>60</v>
      </c>
      <c r="I9" s="1110">
        <v>20</v>
      </c>
      <c r="J9" s="1111"/>
      <c r="K9" s="1111"/>
      <c r="L9" s="1111">
        <v>20</v>
      </c>
      <c r="M9" s="1111">
        <v>40</v>
      </c>
      <c r="N9" s="1111"/>
      <c r="O9" s="1111">
        <v>2</v>
      </c>
      <c r="P9" s="1112"/>
      <c r="Q9" s="1113"/>
      <c r="S9" s="508" t="s">
        <v>230</v>
      </c>
      <c r="T9" s="508" t="s">
        <v>229</v>
      </c>
      <c r="U9" s="508" t="s">
        <v>230</v>
      </c>
      <c r="V9" s="509"/>
    </row>
    <row r="10" spans="1:22" s="508" customFormat="1" ht="38.25" thickBot="1">
      <c r="A10" s="1114"/>
      <c r="B10" s="1115" t="s">
        <v>77</v>
      </c>
      <c r="C10" s="1106"/>
      <c r="D10" s="1107" t="s">
        <v>202</v>
      </c>
      <c r="E10" s="1107"/>
      <c r="F10" s="1109"/>
      <c r="G10" s="1116"/>
      <c r="H10" s="1106"/>
      <c r="I10" s="1117">
        <v>0</v>
      </c>
      <c r="J10" s="1106"/>
      <c r="K10" s="1106"/>
      <c r="L10" s="1106"/>
      <c r="M10" s="1106"/>
      <c r="N10" s="1111" t="s">
        <v>78</v>
      </c>
      <c r="O10" s="1111" t="s">
        <v>78</v>
      </c>
      <c r="P10" s="1118" t="s">
        <v>78</v>
      </c>
      <c r="Q10" s="510"/>
      <c r="S10" s="508" t="s">
        <v>229</v>
      </c>
      <c r="T10" s="508" t="s">
        <v>229</v>
      </c>
      <c r="U10" s="508" t="s">
        <v>229</v>
      </c>
      <c r="V10" s="509"/>
    </row>
    <row r="11" spans="1:22" s="508" customFormat="1" ht="19.5" thickBot="1">
      <c r="A11" s="1119" t="s">
        <v>95</v>
      </c>
      <c r="B11" s="1120" t="s">
        <v>61</v>
      </c>
      <c r="C11" s="1106"/>
      <c r="D11" s="1111" t="s">
        <v>200</v>
      </c>
      <c r="E11" s="1107"/>
      <c r="F11" s="1109"/>
      <c r="G11" s="1111">
        <v>1</v>
      </c>
      <c r="H11" s="1106">
        <v>30</v>
      </c>
      <c r="I11" s="1106">
        <v>14</v>
      </c>
      <c r="J11" s="1106">
        <v>10</v>
      </c>
      <c r="K11" s="1106"/>
      <c r="L11" s="1106">
        <v>4</v>
      </c>
      <c r="M11" s="1106">
        <v>16</v>
      </c>
      <c r="N11" s="1121"/>
      <c r="O11" s="1122">
        <v>1.5</v>
      </c>
      <c r="P11" s="1123"/>
      <c r="Q11" s="1124"/>
      <c r="S11" s="508" t="s">
        <v>230</v>
      </c>
      <c r="T11" s="508" t="s">
        <v>229</v>
      </c>
      <c r="U11" s="508" t="s">
        <v>230</v>
      </c>
      <c r="V11" s="509"/>
    </row>
    <row r="12" spans="1:22" s="508" customFormat="1" ht="18.75">
      <c r="A12" s="1125" t="s">
        <v>150</v>
      </c>
      <c r="B12" s="1126" t="s">
        <v>174</v>
      </c>
      <c r="C12" s="1111" t="s">
        <v>200</v>
      </c>
      <c r="D12" s="1111"/>
      <c r="E12" s="1111"/>
      <c r="F12" s="1111"/>
      <c r="G12" s="1116">
        <v>3.5</v>
      </c>
      <c r="H12" s="1106">
        <v>105</v>
      </c>
      <c r="I12" s="1106">
        <v>36</v>
      </c>
      <c r="J12" s="1111">
        <v>18</v>
      </c>
      <c r="K12" s="1111"/>
      <c r="L12" s="1111">
        <v>18</v>
      </c>
      <c r="M12" s="1106">
        <v>69</v>
      </c>
      <c r="N12" s="1127"/>
      <c r="O12" s="1128">
        <v>4</v>
      </c>
      <c r="P12" s="1129"/>
      <c r="Q12" s="1130"/>
      <c r="S12" s="508" t="s">
        <v>230</v>
      </c>
      <c r="T12" s="508" t="s">
        <v>229</v>
      </c>
      <c r="U12" s="508" t="s">
        <v>230</v>
      </c>
      <c r="V12" s="509"/>
    </row>
    <row r="13" spans="1:22" s="508" customFormat="1" ht="38.25" thickBot="1">
      <c r="A13" s="1125" t="s">
        <v>137</v>
      </c>
      <c r="B13" s="1131" t="s">
        <v>241</v>
      </c>
      <c r="C13" s="1106"/>
      <c r="D13" s="1132"/>
      <c r="E13" s="1133"/>
      <c r="F13" s="1134" t="s">
        <v>200</v>
      </c>
      <c r="G13" s="1116">
        <v>1.5</v>
      </c>
      <c r="H13" s="1122">
        <v>45</v>
      </c>
      <c r="I13" s="1106">
        <v>18</v>
      </c>
      <c r="J13" s="1106"/>
      <c r="K13" s="1106"/>
      <c r="L13" s="1106">
        <v>18</v>
      </c>
      <c r="M13" s="1106">
        <v>27</v>
      </c>
      <c r="N13" s="1128"/>
      <c r="O13" s="1128">
        <v>2</v>
      </c>
      <c r="P13" s="1135"/>
      <c r="Q13" s="1136"/>
      <c r="S13" s="508" t="s">
        <v>230</v>
      </c>
      <c r="T13" s="508" t="s">
        <v>229</v>
      </c>
      <c r="U13" s="508" t="s">
        <v>230</v>
      </c>
      <c r="V13" s="509"/>
    </row>
    <row r="14" spans="1:22" s="508" customFormat="1" ht="18.75">
      <c r="A14" s="1125" t="s">
        <v>142</v>
      </c>
      <c r="B14" s="1137" t="s">
        <v>141</v>
      </c>
      <c r="C14" s="1138"/>
      <c r="D14" s="1138" t="s">
        <v>200</v>
      </c>
      <c r="E14" s="1138"/>
      <c r="F14" s="1138"/>
      <c r="G14" s="1139">
        <v>4.5</v>
      </c>
      <c r="H14" s="1134">
        <v>135</v>
      </c>
      <c r="I14" s="1134">
        <v>45</v>
      </c>
      <c r="J14" s="1134">
        <v>27</v>
      </c>
      <c r="K14" s="1134">
        <v>18</v>
      </c>
      <c r="L14" s="1134"/>
      <c r="M14" s="1134">
        <v>90</v>
      </c>
      <c r="N14" s="1134"/>
      <c r="O14" s="1134">
        <v>5</v>
      </c>
      <c r="P14" s="1140"/>
      <c r="Q14" s="1141"/>
      <c r="S14" s="508" t="s">
        <v>230</v>
      </c>
      <c r="T14" s="508" t="s">
        <v>229</v>
      </c>
      <c r="U14" s="508" t="s">
        <v>230</v>
      </c>
      <c r="V14" s="509"/>
    </row>
    <row r="15" spans="1:22" s="508" customFormat="1" ht="18.75">
      <c r="A15" s="1125" t="s">
        <v>144</v>
      </c>
      <c r="B15" s="1126" t="s">
        <v>145</v>
      </c>
      <c r="C15" s="1111"/>
      <c r="D15" s="1134" t="s">
        <v>200</v>
      </c>
      <c r="E15" s="1134"/>
      <c r="F15" s="1134"/>
      <c r="G15" s="1116">
        <v>2.5</v>
      </c>
      <c r="H15" s="1121">
        <v>75</v>
      </c>
      <c r="I15" s="1134">
        <v>27</v>
      </c>
      <c r="J15" s="1111"/>
      <c r="K15" s="1111">
        <v>27</v>
      </c>
      <c r="L15" s="1111"/>
      <c r="M15" s="1121">
        <v>48</v>
      </c>
      <c r="N15" s="1128"/>
      <c r="O15" s="1128">
        <v>3</v>
      </c>
      <c r="P15" s="1142"/>
      <c r="Q15" s="1141"/>
      <c r="S15" s="508" t="s">
        <v>230</v>
      </c>
      <c r="T15" s="508" t="s">
        <v>229</v>
      </c>
      <c r="U15" s="508" t="s">
        <v>230</v>
      </c>
      <c r="V15" s="509"/>
    </row>
    <row r="16" spans="1:22" s="508" customFormat="1" ht="18.75">
      <c r="A16" s="509"/>
      <c r="B16" s="1126" t="s">
        <v>231</v>
      </c>
      <c r="C16" s="509">
        <v>1</v>
      </c>
      <c r="D16" s="509" t="s">
        <v>233</v>
      </c>
      <c r="E16" s="509"/>
      <c r="F16" s="509">
        <v>1</v>
      </c>
      <c r="G16" s="509"/>
      <c r="H16" s="509"/>
      <c r="I16" s="509"/>
      <c r="J16" s="509"/>
      <c r="K16" s="509"/>
      <c r="L16" s="509"/>
      <c r="M16" s="509"/>
      <c r="N16" s="509"/>
      <c r="O16" s="509">
        <f>SUM(O9:O15)</f>
        <v>17.5</v>
      </c>
      <c r="V16" s="509"/>
    </row>
  </sheetData>
  <sheetProtection/>
  <mergeCells count="25">
    <mergeCell ref="C5:C8"/>
    <mergeCell ref="D5:D8"/>
    <mergeCell ref="E5:F6"/>
    <mergeCell ref="J5:J8"/>
    <mergeCell ref="K5:K8"/>
    <mergeCell ref="V2:V8"/>
    <mergeCell ref="L5:L8"/>
    <mergeCell ref="E7:E8"/>
    <mergeCell ref="F7:F8"/>
    <mergeCell ref="N7:P7"/>
    <mergeCell ref="H2:M2"/>
    <mergeCell ref="N2:Q2"/>
    <mergeCell ref="H3:H8"/>
    <mergeCell ref="I3:L3"/>
    <mergeCell ref="M3:M8"/>
    <mergeCell ref="N3:P3"/>
    <mergeCell ref="I4:I8"/>
    <mergeCell ref="J4:L4"/>
    <mergeCell ref="N4:P5"/>
    <mergeCell ref="Q4:Q5"/>
    <mergeCell ref="A1:Q1"/>
    <mergeCell ref="A2:A8"/>
    <mergeCell ref="B2:B8"/>
    <mergeCell ref="C2:F4"/>
    <mergeCell ref="G2:G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="85" zoomScaleNormal="85" zoomScaleSheetLayoutView="76" zoomScalePageLayoutView="0" workbookViewId="0" topLeftCell="A1">
      <selection activeCell="B2" sqref="B2:B8"/>
    </sheetView>
  </sheetViews>
  <sheetFormatPr defaultColWidth="9.00390625" defaultRowHeight="12.75"/>
  <cols>
    <col min="1" max="1" width="9.125" style="203" customWidth="1"/>
    <col min="2" max="2" width="72.75390625" style="203" customWidth="1"/>
    <col min="3" max="3" width="6.75390625" style="203" customWidth="1"/>
    <col min="4" max="4" width="7.25390625" style="203" customWidth="1"/>
    <col min="5" max="5" width="7.75390625" style="203" customWidth="1"/>
    <col min="6" max="6" width="6.75390625" style="203" customWidth="1"/>
    <col min="7" max="7" width="7.25390625" style="203" hidden="1" customWidth="1"/>
    <col min="8" max="8" width="11.75390625" style="203" hidden="1" customWidth="1"/>
    <col min="9" max="12" width="9.125" style="203" customWidth="1"/>
    <col min="13" max="13" width="11.625" style="203" hidden="1" customWidth="1"/>
    <col min="14" max="15" width="0" style="203" hidden="1" customWidth="1"/>
    <col min="16" max="16" width="9.125" style="203" customWidth="1"/>
    <col min="17" max="18" width="10.25390625" style="203" hidden="1" customWidth="1"/>
    <col min="19" max="21" width="0" style="203" hidden="1" customWidth="1"/>
    <col min="22" max="22" width="23.875" style="203" customWidth="1"/>
    <col min="23" max="16384" width="9.125" style="203" customWidth="1"/>
  </cols>
  <sheetData>
    <row r="1" spans="1:20" ht="18.75">
      <c r="A1" s="1432" t="s">
        <v>242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4"/>
      <c r="R1" s="76"/>
      <c r="S1" s="76"/>
      <c r="T1" s="76"/>
    </row>
    <row r="2" spans="1:22" ht="29.25" customHeight="1">
      <c r="A2" s="1435" t="s">
        <v>40</v>
      </c>
      <c r="B2" s="1425" t="s">
        <v>41</v>
      </c>
      <c r="C2" s="1436" t="s">
        <v>199</v>
      </c>
      <c r="D2" s="1436"/>
      <c r="E2" s="1437"/>
      <c r="F2" s="1437"/>
      <c r="G2" s="1422" t="s">
        <v>42</v>
      </c>
      <c r="H2" s="1425" t="s">
        <v>43</v>
      </c>
      <c r="I2" s="1425"/>
      <c r="J2" s="1425"/>
      <c r="K2" s="1425"/>
      <c r="L2" s="1425"/>
      <c r="M2" s="1426"/>
      <c r="N2" s="1438"/>
      <c r="O2" s="1439"/>
      <c r="P2" s="1439"/>
      <c r="Q2" s="1440"/>
      <c r="R2" s="76"/>
      <c r="S2" s="76"/>
      <c r="T2" s="76"/>
      <c r="V2" s="1446" t="s">
        <v>232</v>
      </c>
    </row>
    <row r="3" spans="1:22" ht="18" customHeight="1">
      <c r="A3" s="1435"/>
      <c r="B3" s="1425"/>
      <c r="C3" s="1436"/>
      <c r="D3" s="1436"/>
      <c r="E3" s="1437"/>
      <c r="F3" s="1437"/>
      <c r="G3" s="1422"/>
      <c r="H3" s="1422" t="s">
        <v>44</v>
      </c>
      <c r="I3" s="1428" t="s">
        <v>45</v>
      </c>
      <c r="J3" s="1428"/>
      <c r="K3" s="1428"/>
      <c r="L3" s="1428"/>
      <c r="M3" s="1422" t="s">
        <v>46</v>
      </c>
      <c r="N3" s="1425" t="s">
        <v>47</v>
      </c>
      <c r="O3" s="1426"/>
      <c r="P3" s="1426"/>
      <c r="Q3" s="30" t="s">
        <v>100</v>
      </c>
      <c r="R3" s="76"/>
      <c r="S3" s="76"/>
      <c r="T3" s="76"/>
      <c r="V3" s="1446"/>
    </row>
    <row r="4" spans="1:22" ht="15.75">
      <c r="A4" s="1435"/>
      <c r="B4" s="1425"/>
      <c r="C4" s="1436"/>
      <c r="D4" s="1436"/>
      <c r="E4" s="1437"/>
      <c r="F4" s="1437"/>
      <c r="G4" s="1422"/>
      <c r="H4" s="1426"/>
      <c r="I4" s="1422" t="s">
        <v>48</v>
      </c>
      <c r="J4" s="1425" t="s">
        <v>49</v>
      </c>
      <c r="K4" s="1426"/>
      <c r="L4" s="1426"/>
      <c r="M4" s="1426"/>
      <c r="N4" s="1428"/>
      <c r="O4" s="1427"/>
      <c r="P4" s="1427"/>
      <c r="Q4" s="1429" t="s">
        <v>198</v>
      </c>
      <c r="R4" s="76"/>
      <c r="S4" s="76"/>
      <c r="T4" s="76"/>
      <c r="V4" s="1446"/>
    </row>
    <row r="5" spans="1:22" ht="15.75">
      <c r="A5" s="1435"/>
      <c r="B5" s="1425"/>
      <c r="C5" s="1422" t="s">
        <v>50</v>
      </c>
      <c r="D5" s="1422" t="s">
        <v>51</v>
      </c>
      <c r="E5" s="1431" t="s">
        <v>52</v>
      </c>
      <c r="F5" s="1431"/>
      <c r="G5" s="1422"/>
      <c r="H5" s="1426"/>
      <c r="I5" s="1427"/>
      <c r="J5" s="1422" t="s">
        <v>53</v>
      </c>
      <c r="K5" s="1422" t="s">
        <v>54</v>
      </c>
      <c r="L5" s="1422" t="s">
        <v>55</v>
      </c>
      <c r="M5" s="1426"/>
      <c r="N5" s="1427"/>
      <c r="O5" s="1427"/>
      <c r="P5" s="1427"/>
      <c r="Q5" s="1430"/>
      <c r="R5" s="76"/>
      <c r="S5" s="76"/>
      <c r="T5" s="76"/>
      <c r="V5" s="1446"/>
    </row>
    <row r="6" spans="1:25" ht="15.75">
      <c r="A6" s="1435"/>
      <c r="B6" s="1425"/>
      <c r="C6" s="1422"/>
      <c r="D6" s="1422"/>
      <c r="E6" s="1431"/>
      <c r="F6" s="1431"/>
      <c r="G6" s="1422"/>
      <c r="H6" s="1426"/>
      <c r="I6" s="1427"/>
      <c r="J6" s="1422"/>
      <c r="K6" s="1422"/>
      <c r="L6" s="1422"/>
      <c r="M6" s="1426"/>
      <c r="N6" s="27">
        <v>1</v>
      </c>
      <c r="O6" s="27" t="s">
        <v>200</v>
      </c>
      <c r="P6" s="27" t="s">
        <v>201</v>
      </c>
      <c r="Q6" s="115">
        <v>3</v>
      </c>
      <c r="R6" s="76"/>
      <c r="S6" s="76"/>
      <c r="T6" s="76"/>
      <c r="V6" s="1446"/>
      <c r="W6" s="27">
        <v>1</v>
      </c>
      <c r="X6" s="27" t="s">
        <v>200</v>
      </c>
      <c r="Y6" s="27" t="s">
        <v>201</v>
      </c>
    </row>
    <row r="7" spans="1:22" ht="26.25" customHeight="1">
      <c r="A7" s="1435"/>
      <c r="B7" s="1425"/>
      <c r="C7" s="1422"/>
      <c r="D7" s="1422"/>
      <c r="E7" s="1423" t="s">
        <v>56</v>
      </c>
      <c r="F7" s="1424" t="s">
        <v>57</v>
      </c>
      <c r="G7" s="1422"/>
      <c r="H7" s="1426"/>
      <c r="I7" s="1427"/>
      <c r="J7" s="1422"/>
      <c r="K7" s="1422"/>
      <c r="L7" s="1422"/>
      <c r="M7" s="1426"/>
      <c r="N7" s="1425"/>
      <c r="O7" s="1426"/>
      <c r="P7" s="1426"/>
      <c r="Q7" s="30"/>
      <c r="R7" s="76"/>
      <c r="S7" s="76"/>
      <c r="T7" s="76"/>
      <c r="V7" s="1446"/>
    </row>
    <row r="8" spans="1:22" ht="33" customHeight="1">
      <c r="A8" s="1435"/>
      <c r="B8" s="1425"/>
      <c r="C8" s="1422"/>
      <c r="D8" s="1422"/>
      <c r="E8" s="1423"/>
      <c r="F8" s="1423"/>
      <c r="G8" s="1422"/>
      <c r="H8" s="1426"/>
      <c r="I8" s="1427"/>
      <c r="J8" s="1422"/>
      <c r="K8" s="1422"/>
      <c r="L8" s="1422"/>
      <c r="M8" s="1426"/>
      <c r="N8" s="28"/>
      <c r="O8" s="28">
        <v>9</v>
      </c>
      <c r="P8" s="28"/>
      <c r="Q8" s="145">
        <v>15</v>
      </c>
      <c r="R8" s="76"/>
      <c r="S8" s="76"/>
      <c r="T8" s="76"/>
      <c r="V8" s="1446"/>
    </row>
    <row r="9" spans="1:22" s="1157" customFormat="1" ht="41.25" thickBot="1">
      <c r="A9" s="1143" t="s">
        <v>105</v>
      </c>
      <c r="B9" s="1144" t="s">
        <v>71</v>
      </c>
      <c r="C9" s="1145" t="s">
        <v>201</v>
      </c>
      <c r="D9" s="1146"/>
      <c r="E9" s="1146"/>
      <c r="F9" s="1147"/>
      <c r="G9" s="1148">
        <v>2</v>
      </c>
      <c r="H9" s="1149">
        <v>60</v>
      </c>
      <c r="I9" s="1150">
        <v>20</v>
      </c>
      <c r="J9" s="1151"/>
      <c r="K9" s="1151"/>
      <c r="L9" s="1151">
        <v>20</v>
      </c>
      <c r="M9" s="1152">
        <v>40</v>
      </c>
      <c r="N9" s="1153"/>
      <c r="O9" s="1151"/>
      <c r="P9" s="1152">
        <v>2</v>
      </c>
      <c r="Q9" s="1154"/>
      <c r="R9" s="1155"/>
      <c r="S9" s="1155"/>
      <c r="T9" s="1155"/>
      <c r="U9" s="1155"/>
      <c r="V9" s="1156"/>
    </row>
    <row r="10" spans="1:22" s="1157" customFormat="1" ht="41.25" thickBot="1">
      <c r="A10" s="1158"/>
      <c r="B10" s="1159" t="s">
        <v>77</v>
      </c>
      <c r="C10" s="1160"/>
      <c r="D10" s="1161" t="s">
        <v>202</v>
      </c>
      <c r="E10" s="1161"/>
      <c r="F10" s="1162"/>
      <c r="G10" s="1163"/>
      <c r="H10" s="1160"/>
      <c r="I10" s="1164">
        <v>0</v>
      </c>
      <c r="J10" s="1165"/>
      <c r="K10" s="1165"/>
      <c r="L10" s="1165"/>
      <c r="M10" s="1166"/>
      <c r="N10" s="1167" t="s">
        <v>78</v>
      </c>
      <c r="O10" s="1167" t="s">
        <v>78</v>
      </c>
      <c r="P10" s="1168" t="s">
        <v>78</v>
      </c>
      <c r="Q10" s="1169"/>
      <c r="R10" s="1155"/>
      <c r="S10" s="1155"/>
      <c r="T10" s="1155"/>
      <c r="U10" s="1155"/>
      <c r="V10" s="1156"/>
    </row>
    <row r="11" spans="1:22" s="1157" customFormat="1" ht="20.25">
      <c r="A11" s="1170" t="s">
        <v>124</v>
      </c>
      <c r="B11" s="1171" t="s">
        <v>176</v>
      </c>
      <c r="C11" s="1172" t="s">
        <v>201</v>
      </c>
      <c r="D11" s="1173"/>
      <c r="E11" s="1173"/>
      <c r="F11" s="1174"/>
      <c r="G11" s="1175">
        <v>4.5</v>
      </c>
      <c r="H11" s="1172">
        <v>135</v>
      </c>
      <c r="I11" s="1176">
        <v>54</v>
      </c>
      <c r="J11" s="1176">
        <v>27</v>
      </c>
      <c r="K11" s="1176"/>
      <c r="L11" s="1176">
        <v>27</v>
      </c>
      <c r="M11" s="1177">
        <v>81</v>
      </c>
      <c r="N11" s="1178"/>
      <c r="O11" s="1173"/>
      <c r="P11" s="1179">
        <v>6</v>
      </c>
      <c r="Q11" s="1180"/>
      <c r="R11" s="1155"/>
      <c r="S11" s="1155"/>
      <c r="T11" s="1155"/>
      <c r="U11" s="1155"/>
      <c r="V11" s="1156"/>
    </row>
    <row r="12" spans="1:22" s="1157" customFormat="1" ht="20.25">
      <c r="A12" s="1181" t="s">
        <v>143</v>
      </c>
      <c r="B12" s="1182" t="s">
        <v>141</v>
      </c>
      <c r="C12" s="1155"/>
      <c r="D12" s="1183" t="s">
        <v>201</v>
      </c>
      <c r="E12" s="1183"/>
      <c r="F12" s="1183"/>
      <c r="G12" s="1184">
        <v>4.5</v>
      </c>
      <c r="H12" s="1185">
        <v>135</v>
      </c>
      <c r="I12" s="1185">
        <v>54</v>
      </c>
      <c r="J12" s="1185">
        <v>27</v>
      </c>
      <c r="K12" s="1185">
        <v>27</v>
      </c>
      <c r="L12" s="1185"/>
      <c r="M12" s="1186">
        <v>81</v>
      </c>
      <c r="N12" s="1187"/>
      <c r="O12" s="1185"/>
      <c r="P12" s="1186">
        <v>6</v>
      </c>
      <c r="Q12" s="1188"/>
      <c r="R12" s="1155"/>
      <c r="S12" s="1155"/>
      <c r="T12" s="1155"/>
      <c r="U12" s="1155"/>
      <c r="V12" s="1189"/>
    </row>
    <row r="13" spans="1:22" s="1157" customFormat="1" ht="40.5">
      <c r="A13" s="1190" t="s">
        <v>146</v>
      </c>
      <c r="B13" s="1191" t="s">
        <v>147</v>
      </c>
      <c r="C13" s="1192"/>
      <c r="D13" s="1193" t="s">
        <v>201</v>
      </c>
      <c r="E13" s="1194"/>
      <c r="F13" s="1192"/>
      <c r="G13" s="1195">
        <v>2.5</v>
      </c>
      <c r="H13" s="1193">
        <v>75</v>
      </c>
      <c r="I13" s="1194">
        <v>36</v>
      </c>
      <c r="J13" s="1194">
        <v>18</v>
      </c>
      <c r="K13" s="1194">
        <v>18</v>
      </c>
      <c r="L13" s="1194"/>
      <c r="M13" s="1194">
        <v>39</v>
      </c>
      <c r="N13" s="1196"/>
      <c r="O13" s="1196"/>
      <c r="P13" s="1196">
        <v>4</v>
      </c>
      <c r="Q13" s="1197"/>
      <c r="R13" s="1156"/>
      <c r="S13" s="1156"/>
      <c r="T13" s="1156"/>
      <c r="U13" s="1156"/>
      <c r="V13" s="1156"/>
    </row>
    <row r="14" spans="1:22" s="1157" customFormat="1" ht="20.25">
      <c r="A14" s="1156"/>
      <c r="B14" s="1156" t="s">
        <v>231</v>
      </c>
      <c r="C14" s="1156">
        <v>2</v>
      </c>
      <c r="D14" s="1156">
        <v>3</v>
      </c>
      <c r="E14" s="1156"/>
      <c r="F14" s="1156"/>
      <c r="G14" s="1156"/>
      <c r="H14" s="1156"/>
      <c r="I14" s="1156"/>
      <c r="J14" s="1156"/>
      <c r="K14" s="1156"/>
      <c r="L14" s="1156"/>
      <c r="M14" s="1156"/>
      <c r="N14" s="1156"/>
      <c r="O14" s="1156"/>
      <c r="P14" s="1156">
        <f>SUM(P9:P13)</f>
        <v>18</v>
      </c>
      <c r="Q14" s="1156"/>
      <c r="R14" s="1156"/>
      <c r="S14" s="1156"/>
      <c r="T14" s="1156"/>
      <c r="U14" s="1156"/>
      <c r="V14" s="1156"/>
    </row>
  </sheetData>
  <sheetProtection/>
  <mergeCells count="25">
    <mergeCell ref="C5:C8"/>
    <mergeCell ref="D5:D8"/>
    <mergeCell ref="E5:F6"/>
    <mergeCell ref="J5:J8"/>
    <mergeCell ref="K5:K8"/>
    <mergeCell ref="V2:V8"/>
    <mergeCell ref="L5:L8"/>
    <mergeCell ref="E7:E8"/>
    <mergeCell ref="F7:F8"/>
    <mergeCell ref="N7:P7"/>
    <mergeCell ref="H2:M2"/>
    <mergeCell ref="N2:Q2"/>
    <mergeCell ref="H3:H8"/>
    <mergeCell ref="I3:L3"/>
    <mergeCell ref="M3:M8"/>
    <mergeCell ref="N3:P3"/>
    <mergeCell ref="I4:I8"/>
    <mergeCell ref="J4:L4"/>
    <mergeCell ref="N4:P5"/>
    <mergeCell ref="Q4:Q5"/>
    <mergeCell ref="A1:Q1"/>
    <mergeCell ref="A2:A8"/>
    <mergeCell ref="B2:B8"/>
    <mergeCell ref="C2:F4"/>
    <mergeCell ref="G2:G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="85" zoomScaleNormal="85" zoomScaleSheetLayoutView="76" zoomScalePageLayoutView="0" workbookViewId="0" topLeftCell="C39">
      <selection activeCell="W43" sqref="W43:Y43"/>
    </sheetView>
  </sheetViews>
  <sheetFormatPr defaultColWidth="9.00390625" defaultRowHeight="12.75"/>
  <cols>
    <col min="1" max="1" width="9.125" style="203" customWidth="1"/>
    <col min="2" max="2" width="58.00390625" style="203" customWidth="1"/>
    <col min="3" max="3" width="6.75390625" style="203" customWidth="1"/>
    <col min="4" max="4" width="7.25390625" style="203" customWidth="1"/>
    <col min="5" max="5" width="7.75390625" style="203" customWidth="1"/>
    <col min="6" max="6" width="6.75390625" style="203" customWidth="1"/>
    <col min="7" max="7" width="7.25390625" style="203" customWidth="1"/>
    <col min="8" max="8" width="11.75390625" style="203" customWidth="1"/>
    <col min="9" max="12" width="9.125" style="203" customWidth="1"/>
    <col min="13" max="13" width="11.625" style="203" customWidth="1"/>
    <col min="14" max="16" width="9.125" style="203" customWidth="1"/>
    <col min="17" max="17" width="10.25390625" style="203" customWidth="1"/>
    <col min="18" max="18" width="10.25390625" style="203" hidden="1" customWidth="1"/>
    <col min="19" max="20" width="0" style="203" hidden="1" customWidth="1"/>
    <col min="21" max="16384" width="9.125" style="203" customWidth="1"/>
  </cols>
  <sheetData>
    <row r="1" spans="1:20" ht="18.75">
      <c r="A1" s="1432" t="s">
        <v>185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4"/>
      <c r="R1" s="76"/>
      <c r="S1" s="76"/>
      <c r="T1" s="76"/>
    </row>
    <row r="2" spans="1:20" ht="29.25" customHeight="1">
      <c r="A2" s="1435" t="s">
        <v>40</v>
      </c>
      <c r="B2" s="1425" t="s">
        <v>41</v>
      </c>
      <c r="C2" s="1436" t="s">
        <v>199</v>
      </c>
      <c r="D2" s="1436"/>
      <c r="E2" s="1437"/>
      <c r="F2" s="1437"/>
      <c r="G2" s="1422" t="s">
        <v>42</v>
      </c>
      <c r="H2" s="1425" t="s">
        <v>43</v>
      </c>
      <c r="I2" s="1425"/>
      <c r="J2" s="1425"/>
      <c r="K2" s="1425"/>
      <c r="L2" s="1425"/>
      <c r="M2" s="1426"/>
      <c r="N2" s="1438" t="s">
        <v>208</v>
      </c>
      <c r="O2" s="1439"/>
      <c r="P2" s="1439"/>
      <c r="Q2" s="1440"/>
      <c r="R2" s="76"/>
      <c r="S2" s="76"/>
      <c r="T2" s="76"/>
    </row>
    <row r="3" spans="1:20" ht="18" customHeight="1">
      <c r="A3" s="1435"/>
      <c r="B3" s="1425"/>
      <c r="C3" s="1436"/>
      <c r="D3" s="1436"/>
      <c r="E3" s="1437"/>
      <c r="F3" s="1437"/>
      <c r="G3" s="1422"/>
      <c r="H3" s="1422" t="s">
        <v>44</v>
      </c>
      <c r="I3" s="1428" t="s">
        <v>45</v>
      </c>
      <c r="J3" s="1428"/>
      <c r="K3" s="1428"/>
      <c r="L3" s="1428"/>
      <c r="M3" s="1422" t="s">
        <v>46</v>
      </c>
      <c r="N3" s="1425" t="s">
        <v>47</v>
      </c>
      <c r="O3" s="1426"/>
      <c r="P3" s="1426"/>
      <c r="Q3" s="30" t="s">
        <v>100</v>
      </c>
      <c r="R3" s="76"/>
      <c r="S3" s="76"/>
      <c r="T3" s="76"/>
    </row>
    <row r="4" spans="1:20" ht="15.75">
      <c r="A4" s="1435"/>
      <c r="B4" s="1425"/>
      <c r="C4" s="1436"/>
      <c r="D4" s="1436"/>
      <c r="E4" s="1437"/>
      <c r="F4" s="1437"/>
      <c r="G4" s="1422"/>
      <c r="H4" s="1426"/>
      <c r="I4" s="1422" t="s">
        <v>48</v>
      </c>
      <c r="J4" s="1425" t="s">
        <v>49</v>
      </c>
      <c r="K4" s="1426"/>
      <c r="L4" s="1426"/>
      <c r="M4" s="1426"/>
      <c r="N4" s="1428" t="s">
        <v>197</v>
      </c>
      <c r="O4" s="1427"/>
      <c r="P4" s="1427"/>
      <c r="Q4" s="1429" t="s">
        <v>198</v>
      </c>
      <c r="R4" s="76"/>
      <c r="S4" s="76"/>
      <c r="T4" s="76"/>
    </row>
    <row r="5" spans="1:20" ht="15.75">
      <c r="A5" s="1435"/>
      <c r="B5" s="1425"/>
      <c r="C5" s="1422" t="s">
        <v>50</v>
      </c>
      <c r="D5" s="1422" t="s">
        <v>51</v>
      </c>
      <c r="E5" s="1431" t="s">
        <v>52</v>
      </c>
      <c r="F5" s="1431"/>
      <c r="G5" s="1422"/>
      <c r="H5" s="1426"/>
      <c r="I5" s="1427"/>
      <c r="J5" s="1422" t="s">
        <v>53</v>
      </c>
      <c r="K5" s="1422" t="s">
        <v>54</v>
      </c>
      <c r="L5" s="1422" t="s">
        <v>55</v>
      </c>
      <c r="M5" s="1426"/>
      <c r="N5" s="1427"/>
      <c r="O5" s="1427"/>
      <c r="P5" s="1427"/>
      <c r="Q5" s="1430"/>
      <c r="R5" s="76"/>
      <c r="S5" s="76"/>
      <c r="T5" s="76"/>
    </row>
    <row r="6" spans="1:25" ht="15.75">
      <c r="A6" s="1435"/>
      <c r="B6" s="1425"/>
      <c r="C6" s="1422"/>
      <c r="D6" s="1422"/>
      <c r="E6" s="1431"/>
      <c r="F6" s="1431"/>
      <c r="G6" s="1422"/>
      <c r="H6" s="1426"/>
      <c r="I6" s="1427"/>
      <c r="J6" s="1422"/>
      <c r="K6" s="1422"/>
      <c r="L6" s="1422"/>
      <c r="M6" s="1426"/>
      <c r="N6" s="27">
        <v>1</v>
      </c>
      <c r="O6" s="27" t="s">
        <v>200</v>
      </c>
      <c r="P6" s="27" t="s">
        <v>201</v>
      </c>
      <c r="Q6" s="115">
        <v>3</v>
      </c>
      <c r="R6" s="76"/>
      <c r="S6" s="76"/>
      <c r="T6" s="76"/>
      <c r="W6" s="27">
        <v>1</v>
      </c>
      <c r="X6" s="27" t="s">
        <v>200</v>
      </c>
      <c r="Y6" s="27" t="s">
        <v>201</v>
      </c>
    </row>
    <row r="7" spans="1:20" ht="26.25" customHeight="1">
      <c r="A7" s="1435"/>
      <c r="B7" s="1425"/>
      <c r="C7" s="1422"/>
      <c r="D7" s="1422"/>
      <c r="E7" s="1423" t="s">
        <v>56</v>
      </c>
      <c r="F7" s="1424" t="s">
        <v>57</v>
      </c>
      <c r="G7" s="1422"/>
      <c r="H7" s="1426"/>
      <c r="I7" s="1427"/>
      <c r="J7" s="1422"/>
      <c r="K7" s="1422"/>
      <c r="L7" s="1422"/>
      <c r="M7" s="1426"/>
      <c r="N7" s="1425" t="s">
        <v>209</v>
      </c>
      <c r="O7" s="1426"/>
      <c r="P7" s="1426"/>
      <c r="Q7" s="30"/>
      <c r="R7" s="76"/>
      <c r="S7" s="76"/>
      <c r="T7" s="76"/>
    </row>
    <row r="8" spans="1:20" ht="33" customHeight="1">
      <c r="A8" s="1435"/>
      <c r="B8" s="1425"/>
      <c r="C8" s="1422"/>
      <c r="D8" s="1422"/>
      <c r="E8" s="1423"/>
      <c r="F8" s="1423"/>
      <c r="G8" s="1422"/>
      <c r="H8" s="1426"/>
      <c r="I8" s="1427"/>
      <c r="J8" s="1422"/>
      <c r="K8" s="1422"/>
      <c r="L8" s="1422"/>
      <c r="M8" s="1426"/>
      <c r="N8" s="28">
        <v>15</v>
      </c>
      <c r="O8" s="28">
        <v>9</v>
      </c>
      <c r="P8" s="28">
        <v>9</v>
      </c>
      <c r="Q8" s="145">
        <v>15</v>
      </c>
      <c r="R8" s="76"/>
      <c r="S8" s="76"/>
      <c r="T8" s="76"/>
    </row>
    <row r="9" spans="1:20" ht="16.5" thickBot="1">
      <c r="A9" s="225">
        <v>1</v>
      </c>
      <c r="B9" s="226">
        <v>2</v>
      </c>
      <c r="C9" s="227">
        <v>3</v>
      </c>
      <c r="D9" s="227">
        <v>4</v>
      </c>
      <c r="E9" s="227">
        <v>5</v>
      </c>
      <c r="F9" s="227">
        <v>6</v>
      </c>
      <c r="G9" s="227">
        <v>7</v>
      </c>
      <c r="H9" s="227">
        <v>8</v>
      </c>
      <c r="I9" s="227">
        <v>9</v>
      </c>
      <c r="J9" s="227">
        <v>10</v>
      </c>
      <c r="K9" s="227">
        <v>11</v>
      </c>
      <c r="L9" s="227">
        <v>12</v>
      </c>
      <c r="M9" s="227">
        <v>13</v>
      </c>
      <c r="N9" s="227">
        <v>14</v>
      </c>
      <c r="O9" s="227">
        <v>15</v>
      </c>
      <c r="P9" s="227">
        <v>16</v>
      </c>
      <c r="Q9" s="228">
        <v>14</v>
      </c>
      <c r="R9" s="76"/>
      <c r="S9" s="76"/>
      <c r="T9" s="76"/>
    </row>
    <row r="10" spans="1:21" ht="19.5" thickBot="1">
      <c r="A10" s="1411" t="s">
        <v>58</v>
      </c>
      <c r="B10" s="1412"/>
      <c r="C10" s="1412"/>
      <c r="D10" s="1412"/>
      <c r="E10" s="1412"/>
      <c r="F10" s="1412"/>
      <c r="G10" s="1412"/>
      <c r="H10" s="1412"/>
      <c r="I10" s="1412"/>
      <c r="J10" s="1412"/>
      <c r="K10" s="1412"/>
      <c r="L10" s="1412"/>
      <c r="M10" s="1412"/>
      <c r="N10" s="1412"/>
      <c r="O10" s="1412"/>
      <c r="P10" s="1412"/>
      <c r="Q10" s="1413"/>
      <c r="R10" s="77"/>
      <c r="S10" s="77"/>
      <c r="T10" s="77"/>
      <c r="U10" s="202"/>
    </row>
    <row r="11" spans="1:21" ht="19.5" thickBot="1">
      <c r="A11" s="1414" t="s">
        <v>108</v>
      </c>
      <c r="B11" s="1412"/>
      <c r="C11" s="1412"/>
      <c r="D11" s="1412"/>
      <c r="E11" s="1412"/>
      <c r="F11" s="1412"/>
      <c r="G11" s="1412"/>
      <c r="H11" s="1412"/>
      <c r="I11" s="1412"/>
      <c r="J11" s="1412"/>
      <c r="K11" s="1412"/>
      <c r="L11" s="1412"/>
      <c r="M11" s="1412"/>
      <c r="N11" s="1412"/>
      <c r="O11" s="1412"/>
      <c r="P11" s="1412"/>
      <c r="Q11" s="1413"/>
      <c r="R11" s="77"/>
      <c r="S11" s="77"/>
      <c r="T11" s="77"/>
      <c r="U11" s="202"/>
    </row>
    <row r="12" spans="1:21" ht="19.5" thickBot="1">
      <c r="A12" s="1415" t="s">
        <v>70</v>
      </c>
      <c r="B12" s="1416"/>
      <c r="C12" s="1416"/>
      <c r="D12" s="1416"/>
      <c r="E12" s="1416"/>
      <c r="F12" s="1416"/>
      <c r="G12" s="1416"/>
      <c r="H12" s="1416"/>
      <c r="I12" s="1416"/>
      <c r="J12" s="1416"/>
      <c r="K12" s="1416"/>
      <c r="L12" s="1416"/>
      <c r="M12" s="1416"/>
      <c r="N12" s="1416"/>
      <c r="O12" s="1416"/>
      <c r="P12" s="1416"/>
      <c r="Q12" s="1417"/>
      <c r="R12" s="77"/>
      <c r="S12" s="77"/>
      <c r="T12" s="77"/>
      <c r="U12" s="202"/>
    </row>
    <row r="13" spans="1:25" ht="18.75">
      <c r="A13" s="62" t="s">
        <v>102</v>
      </c>
      <c r="B13" s="90" t="s">
        <v>71</v>
      </c>
      <c r="C13" s="31"/>
      <c r="D13" s="63"/>
      <c r="E13" s="63"/>
      <c r="F13" s="52"/>
      <c r="G13" s="53">
        <f>SUM(G14:G16)</f>
        <v>6.5</v>
      </c>
      <c r="H13" s="43">
        <f>SUM(H14:H16)</f>
        <v>195</v>
      </c>
      <c r="I13" s="44">
        <f>SUM(I14:I16)</f>
        <v>70</v>
      </c>
      <c r="J13" s="44"/>
      <c r="K13" s="44"/>
      <c r="L13" s="44">
        <f>SUM(L14:L16)</f>
        <v>70</v>
      </c>
      <c r="M13" s="42">
        <f>SUM(M14:M16)</f>
        <v>125</v>
      </c>
      <c r="N13" s="45"/>
      <c r="O13" s="56"/>
      <c r="P13" s="57"/>
      <c r="Q13" s="176"/>
      <c r="R13" s="77"/>
      <c r="S13" s="77"/>
      <c r="T13" s="77"/>
      <c r="U13" s="202"/>
      <c r="W13" s="203">
        <f>IF(N13&lt;&gt;"","так","")</f>
      </c>
      <c r="X13" s="203">
        <f>IF(O13&lt;&gt;"","так","")</f>
      </c>
      <c r="Y13" s="203">
        <f>IF(P13&lt;&gt;"","так","")</f>
      </c>
    </row>
    <row r="14" spans="1:25" ht="18.75">
      <c r="A14" s="64" t="s">
        <v>103</v>
      </c>
      <c r="B14" s="91" t="s">
        <v>71</v>
      </c>
      <c r="C14" s="33"/>
      <c r="D14" s="35">
        <v>1</v>
      </c>
      <c r="E14" s="59"/>
      <c r="F14" s="30"/>
      <c r="G14" s="117">
        <v>2.5</v>
      </c>
      <c r="H14" s="200">
        <f>G14*30</f>
        <v>75</v>
      </c>
      <c r="I14" s="29">
        <f>SUM(J14:L14)</f>
        <v>30</v>
      </c>
      <c r="J14" s="29"/>
      <c r="K14" s="29"/>
      <c r="L14" s="29">
        <v>30</v>
      </c>
      <c r="M14" s="36">
        <f>H14-I14</f>
        <v>45</v>
      </c>
      <c r="N14" s="47">
        <v>2</v>
      </c>
      <c r="O14" s="35"/>
      <c r="P14" s="36"/>
      <c r="Q14" s="177"/>
      <c r="R14" s="77"/>
      <c r="S14" s="77"/>
      <c r="T14" s="77"/>
      <c r="U14" s="202"/>
      <c r="W14" s="203" t="str">
        <f aca="true" t="shared" si="0" ref="W14:W26">IF(N14&lt;&gt;"","так","")</f>
        <v>так</v>
      </c>
      <c r="X14" s="203">
        <f aca="true" t="shared" si="1" ref="X14:Y52">IF(O14&lt;&gt;"","так","")</f>
      </c>
      <c r="Y14" s="203">
        <f t="shared" si="1"/>
      </c>
    </row>
    <row r="15" spans="1:25" ht="18.75">
      <c r="A15" s="64" t="s">
        <v>104</v>
      </c>
      <c r="B15" s="91" t="s">
        <v>71</v>
      </c>
      <c r="C15" s="33"/>
      <c r="D15" s="59"/>
      <c r="E15" s="59"/>
      <c r="F15" s="30"/>
      <c r="G15" s="117">
        <v>2</v>
      </c>
      <c r="H15" s="200">
        <f>G15*30</f>
        <v>60</v>
      </c>
      <c r="I15" s="29">
        <f>SUM(J15:L15)</f>
        <v>20</v>
      </c>
      <c r="J15" s="35"/>
      <c r="K15" s="35"/>
      <c r="L15" s="35">
        <v>20</v>
      </c>
      <c r="M15" s="36">
        <f>H15-I15</f>
        <v>40</v>
      </c>
      <c r="N15" s="47"/>
      <c r="O15" s="35">
        <v>2</v>
      </c>
      <c r="P15" s="36"/>
      <c r="Q15" s="177"/>
      <c r="R15" s="77"/>
      <c r="S15" s="77"/>
      <c r="T15" s="77"/>
      <c r="U15" s="202"/>
      <c r="W15" s="203">
        <f t="shared" si="0"/>
      </c>
      <c r="X15" s="203" t="str">
        <f t="shared" si="1"/>
        <v>так</v>
      </c>
      <c r="Y15" s="203">
        <f t="shared" si="1"/>
      </c>
    </row>
    <row r="16" spans="1:25" ht="19.5" thickBot="1">
      <c r="A16" s="65" t="s">
        <v>105</v>
      </c>
      <c r="B16" s="92" t="s">
        <v>71</v>
      </c>
      <c r="C16" s="66" t="s">
        <v>201</v>
      </c>
      <c r="D16" s="61"/>
      <c r="E16" s="61"/>
      <c r="F16" s="54"/>
      <c r="G16" s="157">
        <v>2</v>
      </c>
      <c r="H16" s="201">
        <f>G16*30</f>
        <v>60</v>
      </c>
      <c r="I16" s="37">
        <f>SUM(J16:L16)</f>
        <v>20</v>
      </c>
      <c r="J16" s="69"/>
      <c r="K16" s="69"/>
      <c r="L16" s="69">
        <v>20</v>
      </c>
      <c r="M16" s="67">
        <f>H16-I16</f>
        <v>40</v>
      </c>
      <c r="N16" s="68"/>
      <c r="O16" s="69"/>
      <c r="P16" s="67">
        <v>2</v>
      </c>
      <c r="Q16" s="178"/>
      <c r="R16" s="77"/>
      <c r="S16" s="77"/>
      <c r="T16" s="77"/>
      <c r="U16" s="202"/>
      <c r="W16" s="203">
        <f t="shared" si="0"/>
      </c>
      <c r="X16" s="203">
        <f t="shared" si="1"/>
      </c>
      <c r="Y16" s="203" t="str">
        <f t="shared" si="1"/>
        <v>так</v>
      </c>
    </row>
    <row r="17" spans="1:25" ht="19.5" thickBot="1">
      <c r="A17" s="158"/>
      <c r="B17" s="159" t="s">
        <v>77</v>
      </c>
      <c r="C17" s="70"/>
      <c r="D17" s="72" t="s">
        <v>202</v>
      </c>
      <c r="E17" s="73"/>
      <c r="F17" s="55"/>
      <c r="G17" s="160"/>
      <c r="H17" s="70"/>
      <c r="I17" s="74">
        <f>J17+K17+L17</f>
        <v>0</v>
      </c>
      <c r="J17" s="71"/>
      <c r="K17" s="71"/>
      <c r="L17" s="71"/>
      <c r="M17" s="106"/>
      <c r="N17" s="161" t="s">
        <v>78</v>
      </c>
      <c r="O17" s="161" t="s">
        <v>78</v>
      </c>
      <c r="P17" s="162" t="s">
        <v>78</v>
      </c>
      <c r="Q17" s="179"/>
      <c r="R17" s="77"/>
      <c r="S17" s="77"/>
      <c r="T17" s="77"/>
      <c r="U17" s="202"/>
      <c r="W17" s="203" t="str">
        <f t="shared" si="0"/>
        <v>так</v>
      </c>
      <c r="X17" s="203" t="str">
        <f t="shared" si="1"/>
        <v>так</v>
      </c>
      <c r="Y17" s="203" t="str">
        <f t="shared" si="1"/>
        <v>так</v>
      </c>
    </row>
    <row r="18" spans="1:25" ht="19.5" thickBot="1">
      <c r="A18" s="1418" t="s">
        <v>79</v>
      </c>
      <c r="B18" s="1419"/>
      <c r="C18" s="71"/>
      <c r="D18" s="72"/>
      <c r="E18" s="73"/>
      <c r="F18" s="184"/>
      <c r="G18" s="160"/>
      <c r="H18" s="173"/>
      <c r="I18" s="74"/>
      <c r="J18" s="71"/>
      <c r="K18" s="71"/>
      <c r="L18" s="71"/>
      <c r="M18" s="106"/>
      <c r="N18" s="71"/>
      <c r="O18" s="71"/>
      <c r="P18" s="137"/>
      <c r="Q18" s="179"/>
      <c r="R18" s="77"/>
      <c r="S18" s="77"/>
      <c r="T18" s="77"/>
      <c r="U18" s="202"/>
      <c r="W18" s="203">
        <f t="shared" si="0"/>
      </c>
      <c r="X18" s="203">
        <f t="shared" si="1"/>
      </c>
      <c r="Y18" s="203">
        <f t="shared" si="1"/>
      </c>
    </row>
    <row r="19" spans="1:25" ht="19.5" thickBot="1">
      <c r="A19" s="1415" t="s">
        <v>59</v>
      </c>
      <c r="B19" s="1420"/>
      <c r="C19" s="1420"/>
      <c r="D19" s="1420"/>
      <c r="E19" s="1420"/>
      <c r="F19" s="1420"/>
      <c r="G19" s="1420"/>
      <c r="H19" s="1420"/>
      <c r="I19" s="1420"/>
      <c r="J19" s="1420"/>
      <c r="K19" s="1420"/>
      <c r="L19" s="1420"/>
      <c r="M19" s="1420"/>
      <c r="N19" s="1420"/>
      <c r="O19" s="1420"/>
      <c r="P19" s="1420"/>
      <c r="Q19" s="1417"/>
      <c r="R19" s="77"/>
      <c r="S19" s="77"/>
      <c r="T19" s="77"/>
      <c r="W19" s="203">
        <f t="shared" si="0"/>
      </c>
      <c r="X19" s="203">
        <f t="shared" si="1"/>
      </c>
      <c r="Y19" s="203">
        <f t="shared" si="1"/>
      </c>
    </row>
    <row r="20" spans="1:25" ht="34.5" customHeight="1">
      <c r="A20" s="93" t="s">
        <v>94</v>
      </c>
      <c r="B20" s="105" t="s">
        <v>60</v>
      </c>
      <c r="C20" s="94"/>
      <c r="D20" s="95"/>
      <c r="E20" s="95"/>
      <c r="F20" s="96"/>
      <c r="G20" s="97">
        <f aca="true" t="shared" si="2" ref="G20:M20">G21+G22</f>
        <v>3</v>
      </c>
      <c r="H20" s="98">
        <f t="shared" si="2"/>
        <v>90</v>
      </c>
      <c r="I20" s="99">
        <f t="shared" si="2"/>
        <v>34</v>
      </c>
      <c r="J20" s="99">
        <f t="shared" si="2"/>
        <v>24</v>
      </c>
      <c r="K20" s="99">
        <f t="shared" si="2"/>
        <v>0</v>
      </c>
      <c r="L20" s="99">
        <f t="shared" si="2"/>
        <v>10</v>
      </c>
      <c r="M20" s="100">
        <f t="shared" si="2"/>
        <v>56</v>
      </c>
      <c r="N20" s="101"/>
      <c r="O20" s="102"/>
      <c r="P20" s="103"/>
      <c r="Q20" s="180"/>
      <c r="R20" s="77"/>
      <c r="S20" s="77"/>
      <c r="T20" s="77"/>
      <c r="W20" s="203">
        <f t="shared" si="0"/>
      </c>
      <c r="X20" s="203">
        <f t="shared" si="1"/>
      </c>
      <c r="Y20" s="203">
        <f t="shared" si="1"/>
      </c>
    </row>
    <row r="21" spans="1:25" ht="17.25" customHeight="1">
      <c r="A21" s="80" t="s">
        <v>95</v>
      </c>
      <c r="B21" s="81" t="s">
        <v>61</v>
      </c>
      <c r="C21" s="33"/>
      <c r="D21" s="35" t="s">
        <v>200</v>
      </c>
      <c r="E21" s="59"/>
      <c r="F21" s="30"/>
      <c r="G21" s="213">
        <v>1</v>
      </c>
      <c r="H21" s="204">
        <f aca="true" t="shared" si="3" ref="H21:H26">G21*30</f>
        <v>30</v>
      </c>
      <c r="I21" s="199">
        <f>SUM(J21:L21)</f>
        <v>14</v>
      </c>
      <c r="J21" s="199">
        <v>10</v>
      </c>
      <c r="K21" s="199"/>
      <c r="L21" s="199">
        <v>4</v>
      </c>
      <c r="M21" s="205">
        <f>H21-I21</f>
        <v>16</v>
      </c>
      <c r="N21" s="206"/>
      <c r="O21" s="207">
        <v>1.5</v>
      </c>
      <c r="P21" s="34"/>
      <c r="Q21" s="208"/>
      <c r="R21" s="77"/>
      <c r="S21" s="77"/>
      <c r="T21" s="77"/>
      <c r="W21" s="203">
        <f t="shared" si="0"/>
      </c>
      <c r="X21" s="203" t="str">
        <f t="shared" si="1"/>
        <v>так</v>
      </c>
      <c r="Y21" s="203">
        <f t="shared" si="1"/>
      </c>
    </row>
    <row r="22" spans="1:25" ht="33" customHeight="1">
      <c r="A22" s="125" t="s">
        <v>96</v>
      </c>
      <c r="B22" s="209" t="s">
        <v>112</v>
      </c>
      <c r="C22" s="135"/>
      <c r="D22" s="224">
        <v>1</v>
      </c>
      <c r="E22" s="104"/>
      <c r="F22" s="136"/>
      <c r="G22" s="213">
        <v>2</v>
      </c>
      <c r="H22" s="204">
        <f t="shared" si="3"/>
        <v>60</v>
      </c>
      <c r="I22" s="199">
        <f>SUM(J22:L22)</f>
        <v>20</v>
      </c>
      <c r="J22" s="199">
        <v>14</v>
      </c>
      <c r="K22" s="199"/>
      <c r="L22" s="199">
        <v>6</v>
      </c>
      <c r="M22" s="205">
        <f>H22-I22</f>
        <v>40</v>
      </c>
      <c r="N22" s="223">
        <v>1.5</v>
      </c>
      <c r="O22" s="210"/>
      <c r="P22" s="60"/>
      <c r="Q22" s="208"/>
      <c r="R22" s="77"/>
      <c r="S22" s="77"/>
      <c r="T22" s="77"/>
      <c r="W22" s="203" t="str">
        <f t="shared" si="0"/>
        <v>так</v>
      </c>
      <c r="X22" s="203">
        <f t="shared" si="1"/>
      </c>
      <c r="Y22" s="203">
        <f t="shared" si="1"/>
      </c>
    </row>
    <row r="23" spans="1:25" ht="18.75" customHeight="1">
      <c r="A23" s="195" t="s">
        <v>62</v>
      </c>
      <c r="B23" s="127" t="s">
        <v>64</v>
      </c>
      <c r="C23" s="128"/>
      <c r="D23" s="129"/>
      <c r="E23" s="129"/>
      <c r="F23" s="130"/>
      <c r="G23" s="131">
        <f>G24+G25</f>
        <v>3</v>
      </c>
      <c r="H23" s="132">
        <f t="shared" si="3"/>
        <v>90</v>
      </c>
      <c r="I23" s="133">
        <f>I24+I25</f>
        <v>30</v>
      </c>
      <c r="J23" s="133">
        <f>J24+J25</f>
        <v>20</v>
      </c>
      <c r="K23" s="133"/>
      <c r="L23" s="133">
        <f>L24+L25</f>
        <v>10</v>
      </c>
      <c r="M23" s="130">
        <f>M24+M25</f>
        <v>60</v>
      </c>
      <c r="N23" s="134"/>
      <c r="O23" s="211"/>
      <c r="P23" s="136"/>
      <c r="Q23" s="181"/>
      <c r="R23" s="77"/>
      <c r="S23" s="77"/>
      <c r="T23" s="77"/>
      <c r="W23" s="203">
        <f t="shared" si="0"/>
      </c>
      <c r="X23" s="203">
        <f t="shared" si="1"/>
      </c>
      <c r="Y23" s="203">
        <f t="shared" si="1"/>
      </c>
    </row>
    <row r="24" spans="1:25" ht="18.75" customHeight="1">
      <c r="A24" s="125" t="s">
        <v>98</v>
      </c>
      <c r="B24" s="123" t="s">
        <v>65</v>
      </c>
      <c r="C24" s="47">
        <v>1</v>
      </c>
      <c r="D24" s="35"/>
      <c r="E24" s="35"/>
      <c r="F24" s="46"/>
      <c r="G24" s="117">
        <v>1.5</v>
      </c>
      <c r="H24" s="116">
        <f t="shared" si="3"/>
        <v>45</v>
      </c>
      <c r="I24" s="29">
        <f>J24+K24+L24</f>
        <v>15</v>
      </c>
      <c r="J24" s="35">
        <v>15</v>
      </c>
      <c r="K24" s="35"/>
      <c r="L24" s="35"/>
      <c r="M24" s="36">
        <f>H24-I24</f>
        <v>30</v>
      </c>
      <c r="N24" s="47">
        <v>1</v>
      </c>
      <c r="O24" s="210"/>
      <c r="P24" s="136"/>
      <c r="Q24" s="177"/>
      <c r="R24" s="77"/>
      <c r="S24" s="77"/>
      <c r="T24" s="77"/>
      <c r="W24" s="203" t="str">
        <f t="shared" si="0"/>
        <v>так</v>
      </c>
      <c r="X24" s="203">
        <f t="shared" si="1"/>
      </c>
      <c r="Y24" s="203">
        <f t="shared" si="1"/>
      </c>
    </row>
    <row r="25" spans="1:25" ht="18.75" customHeight="1">
      <c r="A25" s="125" t="s">
        <v>99</v>
      </c>
      <c r="B25" s="123" t="s">
        <v>66</v>
      </c>
      <c r="C25" s="47"/>
      <c r="D25" s="35">
        <v>1</v>
      </c>
      <c r="E25" s="35"/>
      <c r="F25" s="48"/>
      <c r="G25" s="117">
        <v>1.5</v>
      </c>
      <c r="H25" s="116">
        <f t="shared" si="3"/>
        <v>45</v>
      </c>
      <c r="I25" s="29">
        <f>J25+K25+L25</f>
        <v>15</v>
      </c>
      <c r="J25" s="35">
        <v>5</v>
      </c>
      <c r="K25" s="35"/>
      <c r="L25" s="35">
        <v>10</v>
      </c>
      <c r="M25" s="36">
        <f>H25-I25</f>
        <v>30</v>
      </c>
      <c r="N25" s="47">
        <v>1</v>
      </c>
      <c r="O25" s="210"/>
      <c r="P25" s="136"/>
      <c r="Q25" s="177"/>
      <c r="R25" s="77"/>
      <c r="S25" s="77"/>
      <c r="T25" s="77"/>
      <c r="W25" s="203" t="str">
        <f t="shared" si="0"/>
        <v>так</v>
      </c>
      <c r="X25" s="203">
        <f t="shared" si="1"/>
      </c>
      <c r="Y25" s="203">
        <f t="shared" si="1"/>
      </c>
    </row>
    <row r="26" spans="1:25" s="214" customFormat="1" ht="31.5" customHeight="1" thickBot="1">
      <c r="A26" s="126" t="s">
        <v>97</v>
      </c>
      <c r="B26" s="124" t="s">
        <v>63</v>
      </c>
      <c r="C26" s="111"/>
      <c r="D26" s="58">
        <v>1</v>
      </c>
      <c r="E26" s="58"/>
      <c r="F26" s="112"/>
      <c r="G26" s="118">
        <v>3</v>
      </c>
      <c r="H26" s="141">
        <f t="shared" si="3"/>
        <v>90</v>
      </c>
      <c r="I26" s="142">
        <f>SUM(J26:L26)</f>
        <v>30</v>
      </c>
      <c r="J26" s="142">
        <v>15</v>
      </c>
      <c r="K26" s="142"/>
      <c r="L26" s="142">
        <v>15</v>
      </c>
      <c r="M26" s="143">
        <f>H26-I26</f>
        <v>60</v>
      </c>
      <c r="N26" s="119">
        <v>2</v>
      </c>
      <c r="O26" s="120"/>
      <c r="P26" s="121"/>
      <c r="Q26" s="182"/>
      <c r="R26" s="113"/>
      <c r="S26" s="114"/>
      <c r="T26" s="114"/>
      <c r="W26" s="203" t="str">
        <f t="shared" si="0"/>
        <v>так</v>
      </c>
      <c r="X26" s="203">
        <f t="shared" si="1"/>
      </c>
      <c r="Y26" s="203">
        <f t="shared" si="1"/>
      </c>
    </row>
    <row r="27" spans="1:20" ht="19.5" thickBot="1">
      <c r="A27" s="82"/>
      <c r="B27" s="38" t="s">
        <v>67</v>
      </c>
      <c r="C27" s="39"/>
      <c r="D27" s="39"/>
      <c r="E27" s="39"/>
      <c r="F27" s="40"/>
      <c r="G27" s="41">
        <f aca="true" t="shared" si="4" ref="G27:M27">G20+G23+G26</f>
        <v>9</v>
      </c>
      <c r="H27" s="140">
        <f t="shared" si="4"/>
        <v>270</v>
      </c>
      <c r="I27" s="122">
        <f t="shared" si="4"/>
        <v>94</v>
      </c>
      <c r="J27" s="122">
        <f t="shared" si="4"/>
        <v>59</v>
      </c>
      <c r="K27" s="122">
        <f t="shared" si="4"/>
        <v>0</v>
      </c>
      <c r="L27" s="122">
        <f t="shared" si="4"/>
        <v>35</v>
      </c>
      <c r="M27" s="139">
        <f t="shared" si="4"/>
        <v>176</v>
      </c>
      <c r="N27" s="232">
        <f>N22+N24+N25+N26</f>
        <v>5.5</v>
      </c>
      <c r="O27" s="194">
        <f>O21</f>
        <v>1.5</v>
      </c>
      <c r="P27" s="138"/>
      <c r="Q27" s="183"/>
      <c r="R27" s="77"/>
      <c r="S27" s="77"/>
      <c r="T27" s="77"/>
    </row>
    <row r="28" spans="1:20" ht="16.5" thickBot="1">
      <c r="A28" s="1414" t="s">
        <v>68</v>
      </c>
      <c r="B28" s="1421"/>
      <c r="C28" s="49"/>
      <c r="D28" s="50"/>
      <c r="E28" s="50"/>
      <c r="F28" s="51"/>
      <c r="G28" s="144" t="e">
        <f>#REF!+G27</f>
        <v>#REF!</v>
      </c>
      <c r="H28" s="144" t="e">
        <f>#REF!+H27</f>
        <v>#REF!</v>
      </c>
      <c r="I28" s="144" t="e">
        <f>#REF!+I27</f>
        <v>#REF!</v>
      </c>
      <c r="J28" s="144" t="e">
        <f>#REF!+J27</f>
        <v>#REF!</v>
      </c>
      <c r="K28" s="144" t="e">
        <f>#REF!+K27</f>
        <v>#REF!</v>
      </c>
      <c r="L28" s="144" t="e">
        <f>#REF!+L27</f>
        <v>#REF!</v>
      </c>
      <c r="M28" s="144" t="e">
        <f>#REF!+M27</f>
        <v>#REF!</v>
      </c>
      <c r="N28" s="144" t="e">
        <f>#REF!+N27</f>
        <v>#REF!</v>
      </c>
      <c r="O28" s="144" t="e">
        <f>#REF!+O27</f>
        <v>#REF!</v>
      </c>
      <c r="P28" s="144" t="e">
        <f>#REF!+P27</f>
        <v>#REF!</v>
      </c>
      <c r="Q28" s="185"/>
      <c r="R28" s="83"/>
      <c r="S28" s="83"/>
      <c r="T28" s="83"/>
    </row>
    <row r="29" spans="1:25" ht="33" customHeight="1" thickBot="1">
      <c r="A29" s="174"/>
      <c r="B29" s="175"/>
      <c r="C29" s="191"/>
      <c r="D29" s="191"/>
      <c r="E29" s="191"/>
      <c r="F29" s="191"/>
      <c r="G29" s="192"/>
      <c r="H29" s="193"/>
      <c r="I29" s="193"/>
      <c r="J29" s="193"/>
      <c r="K29" s="193"/>
      <c r="L29" s="193"/>
      <c r="M29" s="193"/>
      <c r="N29" s="192"/>
      <c r="O29" s="192"/>
      <c r="P29" s="192"/>
      <c r="Q29" s="171"/>
      <c r="R29" s="83"/>
      <c r="S29" s="83"/>
      <c r="T29" s="83"/>
      <c r="W29" s="203">
        <f>IF(N29&lt;&gt;"","так","")</f>
      </c>
      <c r="X29" s="203">
        <f t="shared" si="1"/>
      </c>
      <c r="Y29" s="203">
        <f t="shared" si="1"/>
      </c>
    </row>
    <row r="30" spans="1:25" ht="15.75" customHeight="1" thickBot="1">
      <c r="A30" s="1411" t="s">
        <v>69</v>
      </c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3"/>
      <c r="R30" s="77"/>
      <c r="S30" s="77"/>
      <c r="T30" s="77"/>
      <c r="W30" s="203">
        <f aca="true" t="shared" si="5" ref="W30:W52">IF(N30&lt;&gt;"","так","")</f>
      </c>
      <c r="X30" s="203">
        <f t="shared" si="1"/>
      </c>
      <c r="Y30" s="203">
        <f t="shared" si="1"/>
      </c>
    </row>
    <row r="31" spans="1:25" ht="16.5" thickBot="1">
      <c r="A31" s="1414" t="s">
        <v>80</v>
      </c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3"/>
      <c r="R31" s="85"/>
      <c r="S31" s="76"/>
      <c r="T31" s="76"/>
      <c r="W31" s="203">
        <f t="shared" si="5"/>
      </c>
      <c r="X31" s="203">
        <f t="shared" si="1"/>
      </c>
      <c r="Y31" s="203">
        <f t="shared" si="1"/>
      </c>
    </row>
    <row r="32" spans="1:25" ht="16.5" thickBot="1">
      <c r="A32" s="1447" t="s">
        <v>180</v>
      </c>
      <c r="B32" s="1448"/>
      <c r="C32" s="1448"/>
      <c r="D32" s="1448"/>
      <c r="E32" s="1448"/>
      <c r="F32" s="1448"/>
      <c r="G32" s="1448"/>
      <c r="H32" s="1448"/>
      <c r="I32" s="1448"/>
      <c r="J32" s="1448"/>
      <c r="K32" s="1448"/>
      <c r="L32" s="1448"/>
      <c r="M32" s="1448"/>
      <c r="N32" s="1448"/>
      <c r="O32" s="1448"/>
      <c r="P32" s="1448"/>
      <c r="Q32" s="1449"/>
      <c r="R32" s="85"/>
      <c r="S32" s="76"/>
      <c r="T32" s="76"/>
      <c r="W32" s="203">
        <f t="shared" si="5"/>
      </c>
      <c r="X32" s="203">
        <f t="shared" si="1"/>
      </c>
      <c r="Y32" s="203">
        <f t="shared" si="1"/>
      </c>
    </row>
    <row r="33" spans="1:25" ht="15.75">
      <c r="A33" s="215" t="s">
        <v>118</v>
      </c>
      <c r="B33" s="216" t="s">
        <v>114</v>
      </c>
      <c r="C33" s="217"/>
      <c r="D33" s="218"/>
      <c r="E33" s="218"/>
      <c r="F33" s="166"/>
      <c r="G33" s="167">
        <f>G34+G35+G36</f>
        <v>12</v>
      </c>
      <c r="H33" s="168">
        <f aca="true" t="shared" si="6" ref="H33:H42">G33*30</f>
        <v>360</v>
      </c>
      <c r="I33" s="169">
        <f>I34+I35+I36</f>
        <v>135</v>
      </c>
      <c r="J33" s="169">
        <f>J34+J35+J36</f>
        <v>84</v>
      </c>
      <c r="K33" s="169">
        <f>K34+K35+K36</f>
        <v>51</v>
      </c>
      <c r="L33" s="169">
        <f>L34+L35+L36</f>
        <v>0</v>
      </c>
      <c r="M33" s="170">
        <f>M34+M35+M36</f>
        <v>225</v>
      </c>
      <c r="N33" s="196"/>
      <c r="O33" s="197"/>
      <c r="P33" s="219"/>
      <c r="Q33" s="198"/>
      <c r="R33" s="85"/>
      <c r="S33" s="76"/>
      <c r="T33" s="76"/>
      <c r="W33" s="203">
        <f t="shared" si="5"/>
      </c>
      <c r="X33" s="203">
        <f t="shared" si="1"/>
      </c>
      <c r="Y33" s="203">
        <f t="shared" si="1"/>
      </c>
    </row>
    <row r="34" spans="1:25" s="250" customFormat="1" ht="15.75">
      <c r="A34" s="237" t="s">
        <v>138</v>
      </c>
      <c r="B34" s="238" t="s">
        <v>115</v>
      </c>
      <c r="C34" s="239">
        <v>1</v>
      </c>
      <c r="D34" s="240"/>
      <c r="E34" s="240"/>
      <c r="F34" s="241"/>
      <c r="G34" s="242">
        <v>4</v>
      </c>
      <c r="H34" s="243">
        <f t="shared" si="6"/>
        <v>120</v>
      </c>
      <c r="I34" s="244">
        <v>45</v>
      </c>
      <c r="J34" s="244">
        <v>30</v>
      </c>
      <c r="K34" s="244">
        <v>15</v>
      </c>
      <c r="L34" s="244"/>
      <c r="M34" s="245">
        <f aca="true" t="shared" si="7" ref="M34:M42">H34-I34</f>
        <v>75</v>
      </c>
      <c r="N34" s="243">
        <v>3</v>
      </c>
      <c r="O34" s="244"/>
      <c r="P34" s="246"/>
      <c r="Q34" s="247"/>
      <c r="R34" s="248"/>
      <c r="S34" s="249"/>
      <c r="T34" s="249"/>
      <c r="W34" s="203" t="str">
        <f t="shared" si="5"/>
        <v>так</v>
      </c>
      <c r="X34" s="203">
        <f t="shared" si="1"/>
      </c>
      <c r="Y34" s="203">
        <f t="shared" si="1"/>
      </c>
    </row>
    <row r="35" spans="1:25" s="250" customFormat="1" ht="15.75">
      <c r="A35" s="237" t="s">
        <v>140</v>
      </c>
      <c r="B35" s="251" t="s">
        <v>116</v>
      </c>
      <c r="C35" s="252" t="s">
        <v>200</v>
      </c>
      <c r="D35" s="253"/>
      <c r="E35" s="253"/>
      <c r="F35" s="254"/>
      <c r="G35" s="255">
        <v>4</v>
      </c>
      <c r="H35" s="243">
        <f t="shared" si="6"/>
        <v>120</v>
      </c>
      <c r="I35" s="256">
        <v>45</v>
      </c>
      <c r="J35" s="257">
        <v>27</v>
      </c>
      <c r="K35" s="258">
        <v>18</v>
      </c>
      <c r="L35" s="258"/>
      <c r="M35" s="245">
        <f t="shared" si="7"/>
        <v>75</v>
      </c>
      <c r="N35" s="259"/>
      <c r="O35" s="260">
        <v>5</v>
      </c>
      <c r="P35" s="261"/>
      <c r="Q35" s="247"/>
      <c r="R35" s="248"/>
      <c r="S35" s="249"/>
      <c r="T35" s="249"/>
      <c r="W35" s="203">
        <f t="shared" si="5"/>
      </c>
      <c r="X35" s="203" t="str">
        <f t="shared" si="1"/>
        <v>так</v>
      </c>
      <c r="Y35" s="203">
        <f t="shared" si="1"/>
      </c>
    </row>
    <row r="36" spans="1:25" s="250" customFormat="1" ht="31.5">
      <c r="A36" s="237" t="s">
        <v>144</v>
      </c>
      <c r="B36" s="262" t="s">
        <v>117</v>
      </c>
      <c r="C36" s="263" t="s">
        <v>201</v>
      </c>
      <c r="D36" s="264"/>
      <c r="E36" s="265"/>
      <c r="F36" s="241"/>
      <c r="G36" s="266">
        <v>4</v>
      </c>
      <c r="H36" s="267">
        <f t="shared" si="6"/>
        <v>120</v>
      </c>
      <c r="I36" s="268">
        <v>45</v>
      </c>
      <c r="J36" s="269">
        <v>27</v>
      </c>
      <c r="K36" s="270">
        <v>18</v>
      </c>
      <c r="L36" s="271"/>
      <c r="M36" s="245">
        <f t="shared" si="7"/>
        <v>75</v>
      </c>
      <c r="N36" s="259"/>
      <c r="O36" s="260"/>
      <c r="P36" s="261">
        <v>5</v>
      </c>
      <c r="Q36" s="247"/>
      <c r="R36" s="248"/>
      <c r="S36" s="249"/>
      <c r="T36" s="249"/>
      <c r="W36" s="203">
        <f t="shared" si="5"/>
      </c>
      <c r="X36" s="203">
        <f t="shared" si="1"/>
      </c>
      <c r="Y36" s="203" t="str">
        <f t="shared" si="1"/>
        <v>так</v>
      </c>
    </row>
    <row r="37" spans="1:25" s="250" customFormat="1" ht="15.75">
      <c r="A37" s="272" t="s">
        <v>120</v>
      </c>
      <c r="B37" s="273" t="s">
        <v>126</v>
      </c>
      <c r="C37" s="274"/>
      <c r="D37" s="275" t="s">
        <v>201</v>
      </c>
      <c r="E37" s="276"/>
      <c r="F37" s="277"/>
      <c r="G37" s="278">
        <v>2.5</v>
      </c>
      <c r="H37" s="274">
        <f t="shared" si="6"/>
        <v>75</v>
      </c>
      <c r="I37" s="279">
        <v>27</v>
      </c>
      <c r="J37" s="280">
        <v>18</v>
      </c>
      <c r="K37" s="280">
        <v>9</v>
      </c>
      <c r="L37" s="280"/>
      <c r="M37" s="281">
        <f t="shared" si="7"/>
        <v>48</v>
      </c>
      <c r="N37" s="274"/>
      <c r="O37" s="280"/>
      <c r="P37" s="282">
        <v>3</v>
      </c>
      <c r="Q37" s="283"/>
      <c r="R37" s="248"/>
      <c r="S37" s="249"/>
      <c r="T37" s="249"/>
      <c r="W37" s="203">
        <f t="shared" si="5"/>
      </c>
      <c r="X37" s="203">
        <f t="shared" si="1"/>
      </c>
      <c r="Y37" s="203" t="str">
        <f t="shared" si="1"/>
        <v>так</v>
      </c>
    </row>
    <row r="38" spans="1:25" s="250" customFormat="1" ht="15.75">
      <c r="A38" s="284" t="s">
        <v>122</v>
      </c>
      <c r="B38" s="285" t="s">
        <v>119</v>
      </c>
      <c r="C38" s="286"/>
      <c r="D38" s="280"/>
      <c r="E38" s="280"/>
      <c r="F38" s="287"/>
      <c r="G38" s="288">
        <v>7.5</v>
      </c>
      <c r="H38" s="289">
        <f t="shared" si="6"/>
        <v>225</v>
      </c>
      <c r="I38" s="279">
        <f>I39+I40+I41</f>
        <v>82</v>
      </c>
      <c r="J38" s="279">
        <f>J39+J40+J41</f>
        <v>48</v>
      </c>
      <c r="K38" s="279">
        <f>K39+K40+K41</f>
        <v>34</v>
      </c>
      <c r="L38" s="279">
        <f>L39+L41</f>
        <v>0</v>
      </c>
      <c r="M38" s="281">
        <f t="shared" si="7"/>
        <v>143</v>
      </c>
      <c r="N38" s="274"/>
      <c r="O38" s="280"/>
      <c r="P38" s="290"/>
      <c r="Q38" s="283"/>
      <c r="R38" s="248"/>
      <c r="S38" s="249"/>
      <c r="T38" s="249"/>
      <c r="W38" s="203">
        <f t="shared" si="5"/>
      </c>
      <c r="X38" s="203">
        <f t="shared" si="1"/>
      </c>
      <c r="Y38" s="203">
        <f t="shared" si="1"/>
      </c>
    </row>
    <row r="39" spans="1:25" s="250" customFormat="1" ht="15.75">
      <c r="A39" s="291"/>
      <c r="B39" s="292" t="s">
        <v>119</v>
      </c>
      <c r="C39" s="293"/>
      <c r="D39" s="260"/>
      <c r="E39" s="260"/>
      <c r="F39" s="294"/>
      <c r="G39" s="295">
        <v>4</v>
      </c>
      <c r="H39" s="296">
        <f t="shared" si="6"/>
        <v>120</v>
      </c>
      <c r="I39" s="297">
        <v>45</v>
      </c>
      <c r="J39" s="269">
        <v>30</v>
      </c>
      <c r="K39" s="269">
        <v>15</v>
      </c>
      <c r="L39" s="298"/>
      <c r="M39" s="299">
        <f t="shared" si="7"/>
        <v>75</v>
      </c>
      <c r="N39" s="300">
        <v>3</v>
      </c>
      <c r="O39" s="260"/>
      <c r="P39" s="301"/>
      <c r="Q39" s="247"/>
      <c r="R39" s="248"/>
      <c r="S39" s="249"/>
      <c r="T39" s="249"/>
      <c r="W39" s="203" t="str">
        <f t="shared" si="5"/>
        <v>так</v>
      </c>
      <c r="X39" s="203">
        <f t="shared" si="1"/>
      </c>
      <c r="Y39" s="203">
        <f t="shared" si="1"/>
      </c>
    </row>
    <row r="40" spans="1:25" s="250" customFormat="1" ht="15.75">
      <c r="A40" s="291"/>
      <c r="B40" s="292" t="s">
        <v>119</v>
      </c>
      <c r="C40" s="293" t="s">
        <v>200</v>
      </c>
      <c r="D40" s="260"/>
      <c r="E40" s="260"/>
      <c r="F40" s="294"/>
      <c r="G40" s="295">
        <v>2.5</v>
      </c>
      <c r="H40" s="296">
        <f t="shared" si="6"/>
        <v>75</v>
      </c>
      <c r="I40" s="297">
        <v>27</v>
      </c>
      <c r="J40" s="269">
        <v>18</v>
      </c>
      <c r="K40" s="269">
        <v>9</v>
      </c>
      <c r="L40" s="298"/>
      <c r="M40" s="299">
        <f t="shared" si="7"/>
        <v>48</v>
      </c>
      <c r="N40" s="300"/>
      <c r="O40" s="260">
        <v>3</v>
      </c>
      <c r="P40" s="301"/>
      <c r="Q40" s="247"/>
      <c r="R40" s="248"/>
      <c r="S40" s="249"/>
      <c r="T40" s="249"/>
      <c r="W40" s="203">
        <f t="shared" si="5"/>
      </c>
      <c r="X40" s="203" t="str">
        <f t="shared" si="1"/>
        <v>так</v>
      </c>
      <c r="Y40" s="203">
        <f t="shared" si="1"/>
      </c>
    </row>
    <row r="41" spans="1:25" s="250" customFormat="1" ht="15.75">
      <c r="A41" s="291"/>
      <c r="B41" s="302" t="s">
        <v>121</v>
      </c>
      <c r="C41" s="293"/>
      <c r="D41" s="260"/>
      <c r="E41" s="260" t="s">
        <v>201</v>
      </c>
      <c r="F41" s="294"/>
      <c r="G41" s="295">
        <v>1</v>
      </c>
      <c r="H41" s="296">
        <f t="shared" si="6"/>
        <v>30</v>
      </c>
      <c r="I41" s="297">
        <v>10</v>
      </c>
      <c r="J41" s="269"/>
      <c r="K41" s="269">
        <v>10</v>
      </c>
      <c r="L41" s="298"/>
      <c r="M41" s="299">
        <f t="shared" si="7"/>
        <v>20</v>
      </c>
      <c r="N41" s="300"/>
      <c r="O41" s="260"/>
      <c r="P41" s="301">
        <v>1</v>
      </c>
      <c r="Q41" s="247"/>
      <c r="R41" s="248"/>
      <c r="S41" s="249"/>
      <c r="T41" s="249"/>
      <c r="W41" s="203">
        <f t="shared" si="5"/>
      </c>
      <c r="X41" s="203">
        <f t="shared" si="1"/>
      </c>
      <c r="Y41" s="203" t="str">
        <f t="shared" si="1"/>
        <v>так</v>
      </c>
    </row>
    <row r="42" spans="1:25" s="317" customFormat="1" ht="16.5" thickBot="1">
      <c r="A42" s="303" t="s">
        <v>124</v>
      </c>
      <c r="B42" s="304" t="s">
        <v>113</v>
      </c>
      <c r="C42" s="305">
        <v>1</v>
      </c>
      <c r="D42" s="306"/>
      <c r="E42" s="306"/>
      <c r="F42" s="307"/>
      <c r="G42" s="308">
        <v>4</v>
      </c>
      <c r="H42" s="309">
        <f t="shared" si="6"/>
        <v>120</v>
      </c>
      <c r="I42" s="310">
        <v>45</v>
      </c>
      <c r="J42" s="310">
        <v>30</v>
      </c>
      <c r="K42" s="310">
        <v>15</v>
      </c>
      <c r="L42" s="310"/>
      <c r="M42" s="311">
        <f t="shared" si="7"/>
        <v>75</v>
      </c>
      <c r="N42" s="312">
        <v>3</v>
      </c>
      <c r="O42" s="313"/>
      <c r="P42" s="314"/>
      <c r="Q42" s="315"/>
      <c r="R42" s="316"/>
      <c r="S42" s="249"/>
      <c r="T42" s="249"/>
      <c r="W42" s="203" t="str">
        <f t="shared" si="5"/>
        <v>так</v>
      </c>
      <c r="X42" s="203">
        <f t="shared" si="1"/>
      </c>
      <c r="Y42" s="203">
        <f t="shared" si="1"/>
      </c>
    </row>
    <row r="43" spans="1:20" ht="16.5" thickBot="1">
      <c r="A43" s="1450" t="s">
        <v>179</v>
      </c>
      <c r="B43" s="1451"/>
      <c r="C43" s="107"/>
      <c r="D43" s="108"/>
      <c r="E43" s="108"/>
      <c r="F43" s="109"/>
      <c r="G43" s="146">
        <f>G33+G37+G38+G42</f>
        <v>26</v>
      </c>
      <c r="H43" s="146">
        <f aca="true" t="shared" si="8" ref="H43:M43">H33+H37+H38+H42</f>
        <v>780</v>
      </c>
      <c r="I43" s="146">
        <f>I33+I37+I38+I42</f>
        <v>289</v>
      </c>
      <c r="J43" s="146">
        <f t="shared" si="8"/>
        <v>180</v>
      </c>
      <c r="K43" s="146">
        <f t="shared" si="8"/>
        <v>109</v>
      </c>
      <c r="L43" s="146">
        <f t="shared" si="8"/>
        <v>0</v>
      </c>
      <c r="M43" s="186">
        <f t="shared" si="8"/>
        <v>491</v>
      </c>
      <c r="N43" s="148">
        <f>N34+N42+N39</f>
        <v>9</v>
      </c>
      <c r="O43" s="147">
        <f>O35+O39+O40+O41</f>
        <v>8</v>
      </c>
      <c r="P43" s="188">
        <f>P36+P37+P41</f>
        <v>9</v>
      </c>
      <c r="Q43" s="187"/>
      <c r="R43" s="85"/>
      <c r="S43" s="76"/>
      <c r="T43" s="76"/>
    </row>
    <row r="44" spans="1:25" s="76" customFormat="1" ht="18" customHeight="1" thickBot="1">
      <c r="A44" s="1452" t="s">
        <v>195</v>
      </c>
      <c r="B44" s="1407"/>
      <c r="C44" s="1453"/>
      <c r="D44" s="1453"/>
      <c r="E44" s="1453"/>
      <c r="F44" s="1453"/>
      <c r="G44" s="1453"/>
      <c r="H44" s="1453"/>
      <c r="I44" s="1453"/>
      <c r="J44" s="1407"/>
      <c r="K44" s="1407"/>
      <c r="L44" s="1407"/>
      <c r="M44" s="1407"/>
      <c r="N44" s="1407"/>
      <c r="O44" s="1407"/>
      <c r="P44" s="1407"/>
      <c r="Q44" s="1413"/>
      <c r="W44" s="203">
        <f t="shared" si="5"/>
      </c>
      <c r="X44" s="203">
        <f t="shared" si="1"/>
      </c>
      <c r="Y44" s="203">
        <f t="shared" si="1"/>
      </c>
    </row>
    <row r="45" spans="1:25" s="330" customFormat="1" ht="17.25" customHeight="1">
      <c r="A45" s="318" t="s">
        <v>118</v>
      </c>
      <c r="B45" s="319" t="s">
        <v>218</v>
      </c>
      <c r="C45" s="320"/>
      <c r="D45" s="280" t="s">
        <v>200</v>
      </c>
      <c r="E45" s="321"/>
      <c r="F45" s="322"/>
      <c r="G45" s="288">
        <v>3.5</v>
      </c>
      <c r="H45" s="286">
        <f aca="true" t="shared" si="9" ref="H45:H51">G45*30</f>
        <v>105</v>
      </c>
      <c r="I45" s="279">
        <v>36</v>
      </c>
      <c r="J45" s="323">
        <v>16</v>
      </c>
      <c r="K45" s="324"/>
      <c r="L45" s="324">
        <v>16</v>
      </c>
      <c r="M45" s="325">
        <f>H45-I45</f>
        <v>69</v>
      </c>
      <c r="N45" s="326"/>
      <c r="O45" s="327">
        <v>4</v>
      </c>
      <c r="P45" s="328"/>
      <c r="Q45" s="329"/>
      <c r="W45" s="203">
        <f t="shared" si="5"/>
      </c>
      <c r="X45" s="203" t="str">
        <f t="shared" si="1"/>
        <v>так</v>
      </c>
      <c r="Y45" s="203">
        <f t="shared" si="1"/>
      </c>
    </row>
    <row r="46" spans="1:25" s="330" customFormat="1" ht="18" customHeight="1">
      <c r="A46" s="331" t="s">
        <v>122</v>
      </c>
      <c r="B46" s="382" t="s">
        <v>123</v>
      </c>
      <c r="C46" s="274">
        <v>1</v>
      </c>
      <c r="D46" s="280"/>
      <c r="E46" s="280"/>
      <c r="F46" s="383"/>
      <c r="G46" s="288">
        <v>3</v>
      </c>
      <c r="H46" s="286">
        <f t="shared" si="9"/>
        <v>90</v>
      </c>
      <c r="I46" s="279">
        <v>30</v>
      </c>
      <c r="J46" s="384">
        <v>15</v>
      </c>
      <c r="K46" s="280"/>
      <c r="L46" s="280">
        <v>15</v>
      </c>
      <c r="M46" s="281">
        <f>H46-I46</f>
        <v>60</v>
      </c>
      <c r="N46" s="274">
        <v>2</v>
      </c>
      <c r="O46" s="280"/>
      <c r="P46" s="290"/>
      <c r="Q46" s="283"/>
      <c r="W46" s="203" t="str">
        <f t="shared" si="5"/>
        <v>так</v>
      </c>
      <c r="X46" s="203">
        <f t="shared" si="1"/>
      </c>
      <c r="Y46" s="203">
        <f t="shared" si="1"/>
      </c>
    </row>
    <row r="47" spans="1:25" s="330" customFormat="1" ht="35.25" customHeight="1">
      <c r="A47" s="331" t="s">
        <v>120</v>
      </c>
      <c r="B47" s="332" t="s">
        <v>132</v>
      </c>
      <c r="C47" s="333"/>
      <c r="D47" s="334" t="s">
        <v>201</v>
      </c>
      <c r="E47" s="334"/>
      <c r="F47" s="335"/>
      <c r="G47" s="336">
        <v>2.5</v>
      </c>
      <c r="H47" s="274">
        <f>G47*30</f>
        <v>75</v>
      </c>
      <c r="I47" s="337">
        <v>27</v>
      </c>
      <c r="J47" s="338">
        <v>9</v>
      </c>
      <c r="K47" s="339"/>
      <c r="L47" s="339">
        <v>18</v>
      </c>
      <c r="M47" s="340">
        <v>60</v>
      </c>
      <c r="N47" s="274"/>
      <c r="O47" s="280"/>
      <c r="P47" s="290">
        <v>3</v>
      </c>
      <c r="Q47" s="283"/>
      <c r="W47" s="203">
        <f t="shared" si="5"/>
      </c>
      <c r="X47" s="203">
        <f t="shared" si="1"/>
      </c>
      <c r="Y47" s="203" t="str">
        <f t="shared" si="1"/>
        <v>так</v>
      </c>
    </row>
    <row r="48" spans="1:25" s="330" customFormat="1" ht="45" customHeight="1">
      <c r="A48" s="331" t="s">
        <v>129</v>
      </c>
      <c r="B48" s="385" t="s">
        <v>210</v>
      </c>
      <c r="C48" s="386"/>
      <c r="D48" s="339" t="s">
        <v>201</v>
      </c>
      <c r="E48" s="387"/>
      <c r="F48" s="388"/>
      <c r="G48" s="389">
        <v>1.5</v>
      </c>
      <c r="H48" s="390">
        <f t="shared" si="9"/>
        <v>45</v>
      </c>
      <c r="I48" s="391">
        <v>18</v>
      </c>
      <c r="J48" s="338">
        <v>18</v>
      </c>
      <c r="K48" s="339"/>
      <c r="L48" s="339"/>
      <c r="M48" s="392">
        <f>H48-I48</f>
        <v>27</v>
      </c>
      <c r="N48" s="274"/>
      <c r="O48" s="280"/>
      <c r="P48" s="290">
        <v>2</v>
      </c>
      <c r="Q48" s="283"/>
      <c r="W48" s="203">
        <f t="shared" si="5"/>
      </c>
      <c r="X48" s="203">
        <f t="shared" si="1"/>
      </c>
      <c r="Y48" s="203" t="str">
        <f t="shared" si="1"/>
        <v>так</v>
      </c>
    </row>
    <row r="49" spans="1:25" s="330" customFormat="1" ht="37.5" customHeight="1">
      <c r="A49" s="331" t="s">
        <v>129</v>
      </c>
      <c r="B49" s="341" t="s">
        <v>215</v>
      </c>
      <c r="C49" s="342"/>
      <c r="D49" s="343"/>
      <c r="E49" s="344"/>
      <c r="F49" s="345"/>
      <c r="G49" s="346">
        <f>G50+G51+G52</f>
        <v>8</v>
      </c>
      <c r="H49" s="347">
        <f t="shared" si="9"/>
        <v>240</v>
      </c>
      <c r="I49" s="279">
        <f>I50+I51</f>
        <v>72</v>
      </c>
      <c r="J49" s="279">
        <f>J50+J51</f>
        <v>15</v>
      </c>
      <c r="K49" s="279">
        <f>K50+K51</f>
        <v>0</v>
      </c>
      <c r="L49" s="279">
        <f>L50+L51</f>
        <v>57</v>
      </c>
      <c r="M49" s="348">
        <f>M50+M51</f>
        <v>123</v>
      </c>
      <c r="N49" s="274"/>
      <c r="O49" s="280"/>
      <c r="P49" s="290"/>
      <c r="Q49" s="283"/>
      <c r="W49" s="203">
        <f t="shared" si="5"/>
      </c>
      <c r="X49" s="203">
        <f t="shared" si="1"/>
      </c>
      <c r="Y49" s="203">
        <f t="shared" si="1"/>
      </c>
    </row>
    <row r="50" spans="1:25" s="250" customFormat="1" ht="31.5">
      <c r="A50" s="349" t="s">
        <v>136</v>
      </c>
      <c r="B50" s="350" t="s">
        <v>212</v>
      </c>
      <c r="C50" s="351"/>
      <c r="D50" s="511">
        <v>1</v>
      </c>
      <c r="E50" s="352"/>
      <c r="F50" s="353"/>
      <c r="G50" s="354">
        <v>4.5</v>
      </c>
      <c r="H50" s="239">
        <f t="shared" si="9"/>
        <v>135</v>
      </c>
      <c r="I50" s="355">
        <v>45</v>
      </c>
      <c r="J50" s="356">
        <v>15</v>
      </c>
      <c r="K50" s="313"/>
      <c r="L50" s="357">
        <v>30</v>
      </c>
      <c r="M50" s="358">
        <f>H50-I50</f>
        <v>90</v>
      </c>
      <c r="N50" s="300">
        <v>3</v>
      </c>
      <c r="O50" s="260"/>
      <c r="P50" s="301"/>
      <c r="Q50" s="247"/>
      <c r="R50" s="330"/>
      <c r="S50" s="330"/>
      <c r="T50" s="330"/>
      <c r="W50" s="203" t="str">
        <f t="shared" si="5"/>
        <v>так</v>
      </c>
      <c r="X50" s="203">
        <f t="shared" si="1"/>
      </c>
      <c r="Y50" s="203">
        <f t="shared" si="1"/>
      </c>
    </row>
    <row r="51" spans="1:25" s="250" customFormat="1" ht="32.25" thickBot="1">
      <c r="A51" s="359" t="s">
        <v>137</v>
      </c>
      <c r="B51" s="360" t="s">
        <v>213</v>
      </c>
      <c r="C51" s="361"/>
      <c r="D51" s="362"/>
      <c r="E51" s="363"/>
      <c r="F51" s="345"/>
      <c r="G51" s="364">
        <v>2</v>
      </c>
      <c r="H51" s="365">
        <f t="shared" si="9"/>
        <v>60</v>
      </c>
      <c r="I51" s="297">
        <v>27</v>
      </c>
      <c r="J51" s="275"/>
      <c r="K51" s="280"/>
      <c r="L51" s="260">
        <v>27</v>
      </c>
      <c r="M51" s="366">
        <f>H51-I51</f>
        <v>33</v>
      </c>
      <c r="N51" s="300"/>
      <c r="O51" s="260">
        <v>3</v>
      </c>
      <c r="P51" s="301"/>
      <c r="Q51" s="367"/>
      <c r="R51" s="330"/>
      <c r="S51" s="330"/>
      <c r="T51" s="330"/>
      <c r="W51" s="203">
        <f t="shared" si="5"/>
      </c>
      <c r="X51" s="203" t="str">
        <f t="shared" si="1"/>
        <v>так</v>
      </c>
      <c r="Y51" s="203">
        <f t="shared" si="1"/>
      </c>
    </row>
    <row r="52" spans="1:25" s="250" customFormat="1" ht="32.25" thickBot="1">
      <c r="A52" s="368" t="s">
        <v>211</v>
      </c>
      <c r="B52" s="360" t="s">
        <v>214</v>
      </c>
      <c r="C52" s="369"/>
      <c r="D52" s="362" t="s">
        <v>201</v>
      </c>
      <c r="E52" s="370"/>
      <c r="F52" s="371"/>
      <c r="G52" s="372">
        <v>1.5</v>
      </c>
      <c r="H52" s="373">
        <f>G52*30</f>
        <v>45</v>
      </c>
      <c r="I52" s="374">
        <v>18</v>
      </c>
      <c r="J52" s="375"/>
      <c r="K52" s="376"/>
      <c r="L52" s="377">
        <v>18</v>
      </c>
      <c r="M52" s="378">
        <v>12</v>
      </c>
      <c r="N52" s="379"/>
      <c r="O52" s="377"/>
      <c r="P52" s="380">
        <v>2</v>
      </c>
      <c r="Q52" s="381"/>
      <c r="R52" s="330"/>
      <c r="S52" s="330"/>
      <c r="T52" s="330"/>
      <c r="W52" s="203">
        <f t="shared" si="5"/>
      </c>
      <c r="X52" s="203">
        <f t="shared" si="1"/>
      </c>
      <c r="Y52" s="203" t="str">
        <f t="shared" si="1"/>
        <v>так</v>
      </c>
    </row>
  </sheetData>
  <sheetProtection/>
  <mergeCells count="35"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  <mergeCell ref="N3:P3"/>
    <mergeCell ref="I4:I8"/>
    <mergeCell ref="J4:L4"/>
    <mergeCell ref="N4:P5"/>
    <mergeCell ref="Q4:Q5"/>
    <mergeCell ref="C5:C8"/>
    <mergeCell ref="D5:D8"/>
    <mergeCell ref="E5:F6"/>
    <mergeCell ref="J5:J8"/>
    <mergeCell ref="K5:K8"/>
    <mergeCell ref="L5:L8"/>
    <mergeCell ref="E7:E8"/>
    <mergeCell ref="F7:F8"/>
    <mergeCell ref="N7:P7"/>
    <mergeCell ref="A10:Q10"/>
    <mergeCell ref="A11:Q11"/>
    <mergeCell ref="A30:Q30"/>
    <mergeCell ref="A31:Q31"/>
    <mergeCell ref="A32:Q32"/>
    <mergeCell ref="A43:B43"/>
    <mergeCell ref="A44:Q44"/>
    <mergeCell ref="A12:Q12"/>
    <mergeCell ref="A18:B18"/>
    <mergeCell ref="A19:Q19"/>
    <mergeCell ref="A28:B2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"/>
  <sheetViews>
    <sheetView zoomScale="90" zoomScaleNormal="90" zoomScaleSheetLayoutView="76" zoomScalePageLayoutView="0" workbookViewId="0" topLeftCell="A1">
      <selection activeCell="A2" sqref="A2:A8"/>
    </sheetView>
  </sheetViews>
  <sheetFormatPr defaultColWidth="9.00390625" defaultRowHeight="12.75"/>
  <cols>
    <col min="1" max="1" width="9.125" style="203" customWidth="1"/>
    <col min="2" max="2" width="58.00390625" style="203" customWidth="1"/>
    <col min="3" max="3" width="6.75390625" style="203" customWidth="1"/>
    <col min="4" max="4" width="7.25390625" style="203" customWidth="1"/>
    <col min="5" max="5" width="7.75390625" style="203" customWidth="1"/>
    <col min="6" max="6" width="6.75390625" style="203" customWidth="1"/>
    <col min="7" max="7" width="7.25390625" style="203" hidden="1" customWidth="1"/>
    <col min="8" max="8" width="11.75390625" style="203" hidden="1" customWidth="1"/>
    <col min="9" max="12" width="9.125" style="203" customWidth="1"/>
    <col min="13" max="13" width="11.625" style="203" hidden="1" customWidth="1"/>
    <col min="14" max="14" width="10.375" style="203" customWidth="1"/>
    <col min="15" max="16" width="0" style="203" hidden="1" customWidth="1"/>
    <col min="17" max="18" width="10.25390625" style="203" hidden="1" customWidth="1"/>
    <col min="19" max="20" width="0" style="203" hidden="1" customWidth="1"/>
    <col min="21" max="21" width="22.125" style="203" customWidth="1"/>
    <col min="22" max="16384" width="9.125" style="203" customWidth="1"/>
  </cols>
  <sheetData>
    <row r="1" spans="1:21" ht="18.75">
      <c r="A1" s="1441" t="s">
        <v>237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  <c r="L1" s="1442"/>
      <c r="M1" s="1442"/>
      <c r="N1" s="1442"/>
      <c r="O1" s="1442"/>
      <c r="P1" s="1442"/>
      <c r="Q1" s="1443"/>
      <c r="R1" s="76"/>
      <c r="S1" s="76"/>
      <c r="T1" s="76"/>
      <c r="U1" s="76"/>
    </row>
    <row r="2" spans="1:21" ht="29.25" customHeight="1">
      <c r="A2" s="1444" t="s">
        <v>40</v>
      </c>
      <c r="B2" s="1425" t="s">
        <v>41</v>
      </c>
      <c r="C2" s="1436" t="s">
        <v>199</v>
      </c>
      <c r="D2" s="1436"/>
      <c r="E2" s="1437"/>
      <c r="F2" s="1437"/>
      <c r="G2" s="1422" t="s">
        <v>42</v>
      </c>
      <c r="H2" s="1425" t="s">
        <v>43</v>
      </c>
      <c r="I2" s="1425"/>
      <c r="J2" s="1425"/>
      <c r="K2" s="1425"/>
      <c r="L2" s="1425"/>
      <c r="M2" s="1426"/>
      <c r="N2" s="1425"/>
      <c r="O2" s="1425"/>
      <c r="P2" s="1425"/>
      <c r="Q2" s="1426"/>
      <c r="R2" s="490"/>
      <c r="S2" s="490"/>
      <c r="T2" s="490"/>
      <c r="U2" s="1446" t="s">
        <v>232</v>
      </c>
    </row>
    <row r="3" spans="1:21" ht="18" customHeight="1">
      <c r="A3" s="1444"/>
      <c r="B3" s="1425"/>
      <c r="C3" s="1436"/>
      <c r="D3" s="1436"/>
      <c r="E3" s="1437"/>
      <c r="F3" s="1437"/>
      <c r="G3" s="1422"/>
      <c r="H3" s="1422" t="s">
        <v>44</v>
      </c>
      <c r="I3" s="1428" t="s">
        <v>45</v>
      </c>
      <c r="J3" s="1428"/>
      <c r="K3" s="1428"/>
      <c r="L3" s="1428"/>
      <c r="M3" s="1422" t="s">
        <v>46</v>
      </c>
      <c r="N3" s="1425" t="s">
        <v>47</v>
      </c>
      <c r="O3" s="1426"/>
      <c r="P3" s="1426"/>
      <c r="Q3" s="486" t="s">
        <v>100</v>
      </c>
      <c r="R3" s="490"/>
      <c r="S3" s="490"/>
      <c r="T3" s="490"/>
      <c r="U3" s="1446"/>
    </row>
    <row r="4" spans="1:21" ht="15.75">
      <c r="A4" s="1444"/>
      <c r="B4" s="1425"/>
      <c r="C4" s="1436"/>
      <c r="D4" s="1436"/>
      <c r="E4" s="1437"/>
      <c r="F4" s="1437"/>
      <c r="G4" s="1422"/>
      <c r="H4" s="1426"/>
      <c r="I4" s="1422" t="s">
        <v>48</v>
      </c>
      <c r="J4" s="1425" t="s">
        <v>49</v>
      </c>
      <c r="K4" s="1426"/>
      <c r="L4" s="1426"/>
      <c r="M4" s="1426"/>
      <c r="N4" s="1428"/>
      <c r="O4" s="1427"/>
      <c r="P4" s="1427"/>
      <c r="Q4" s="1428" t="s">
        <v>198</v>
      </c>
      <c r="R4" s="490"/>
      <c r="S4" s="490"/>
      <c r="T4" s="490"/>
      <c r="U4" s="1446"/>
    </row>
    <row r="5" spans="1:21" ht="15.75">
      <c r="A5" s="1444"/>
      <c r="B5" s="1425"/>
      <c r="C5" s="1422" t="s">
        <v>50</v>
      </c>
      <c r="D5" s="1422" t="s">
        <v>51</v>
      </c>
      <c r="E5" s="1431" t="s">
        <v>52</v>
      </c>
      <c r="F5" s="1431"/>
      <c r="G5" s="1422"/>
      <c r="H5" s="1426"/>
      <c r="I5" s="1427"/>
      <c r="J5" s="1422" t="s">
        <v>53</v>
      </c>
      <c r="K5" s="1422" t="s">
        <v>54</v>
      </c>
      <c r="L5" s="1422" t="s">
        <v>55</v>
      </c>
      <c r="M5" s="1426"/>
      <c r="N5" s="1427"/>
      <c r="O5" s="1427"/>
      <c r="P5" s="1427"/>
      <c r="Q5" s="1427"/>
      <c r="R5" s="490"/>
      <c r="S5" s="490"/>
      <c r="T5" s="490"/>
      <c r="U5" s="1446"/>
    </row>
    <row r="6" spans="1:26" ht="15.75">
      <c r="A6" s="1444"/>
      <c r="B6" s="1425"/>
      <c r="C6" s="1422"/>
      <c r="D6" s="1422"/>
      <c r="E6" s="1431"/>
      <c r="F6" s="1431"/>
      <c r="G6" s="1422"/>
      <c r="H6" s="1426"/>
      <c r="I6" s="1427"/>
      <c r="J6" s="1422"/>
      <c r="K6" s="1422"/>
      <c r="L6" s="1422"/>
      <c r="M6" s="1426"/>
      <c r="N6" s="27">
        <v>1</v>
      </c>
      <c r="O6" s="27" t="s">
        <v>200</v>
      </c>
      <c r="P6" s="27" t="s">
        <v>201</v>
      </c>
      <c r="Q6" s="27">
        <v>3</v>
      </c>
      <c r="R6" s="490"/>
      <c r="S6" s="490"/>
      <c r="T6" s="490"/>
      <c r="U6" s="1446"/>
      <c r="X6" s="27">
        <v>1</v>
      </c>
      <c r="Y6" s="27" t="s">
        <v>200</v>
      </c>
      <c r="Z6" s="27" t="s">
        <v>201</v>
      </c>
    </row>
    <row r="7" spans="1:21" ht="26.25" customHeight="1">
      <c r="A7" s="1444"/>
      <c r="B7" s="1425"/>
      <c r="C7" s="1422"/>
      <c r="D7" s="1422"/>
      <c r="E7" s="1423" t="s">
        <v>56</v>
      </c>
      <c r="F7" s="1424" t="s">
        <v>57</v>
      </c>
      <c r="G7" s="1422"/>
      <c r="H7" s="1426"/>
      <c r="I7" s="1427"/>
      <c r="J7" s="1422"/>
      <c r="K7" s="1422"/>
      <c r="L7" s="1422"/>
      <c r="M7" s="1426"/>
      <c r="N7" s="1425"/>
      <c r="O7" s="1426"/>
      <c r="P7" s="1426"/>
      <c r="Q7" s="486"/>
      <c r="R7" s="490"/>
      <c r="S7" s="490"/>
      <c r="T7" s="490"/>
      <c r="U7" s="1446"/>
    </row>
    <row r="8" spans="1:21" ht="33" customHeight="1">
      <c r="A8" s="1444"/>
      <c r="B8" s="1425"/>
      <c r="C8" s="1422"/>
      <c r="D8" s="1422"/>
      <c r="E8" s="1423"/>
      <c r="F8" s="1423"/>
      <c r="G8" s="1422"/>
      <c r="H8" s="1426"/>
      <c r="I8" s="1427"/>
      <c r="J8" s="1422"/>
      <c r="K8" s="1422"/>
      <c r="L8" s="1422"/>
      <c r="M8" s="1426"/>
      <c r="N8" s="28"/>
      <c r="O8" s="28">
        <v>9</v>
      </c>
      <c r="P8" s="28">
        <v>9</v>
      </c>
      <c r="Q8" s="28">
        <v>15</v>
      </c>
      <c r="R8" s="490"/>
      <c r="S8" s="490"/>
      <c r="T8" s="490"/>
      <c r="U8" s="1446"/>
    </row>
    <row r="9" spans="1:23" ht="15.75">
      <c r="A9" s="59" t="s">
        <v>103</v>
      </c>
      <c r="B9" s="492" t="s">
        <v>71</v>
      </c>
      <c r="C9" s="32"/>
      <c r="D9" s="35">
        <v>1</v>
      </c>
      <c r="E9" s="59"/>
      <c r="F9" s="486"/>
      <c r="G9" s="29">
        <v>2.5</v>
      </c>
      <c r="H9" s="29">
        <v>75</v>
      </c>
      <c r="I9" s="29">
        <v>30</v>
      </c>
      <c r="J9" s="29"/>
      <c r="K9" s="29"/>
      <c r="L9" s="29">
        <v>30</v>
      </c>
      <c r="M9" s="35">
        <v>45</v>
      </c>
      <c r="N9" s="35">
        <v>2</v>
      </c>
      <c r="O9" s="35"/>
      <c r="P9" s="35"/>
      <c r="Q9" s="35"/>
      <c r="R9" s="491"/>
      <c r="S9" s="491"/>
      <c r="T9" s="491" t="s">
        <v>229</v>
      </c>
      <c r="U9" s="491"/>
      <c r="V9" s="203" t="s">
        <v>230</v>
      </c>
      <c r="W9" s="203" t="s">
        <v>230</v>
      </c>
    </row>
    <row r="10" spans="1:23" ht="15.75">
      <c r="A10" s="58"/>
      <c r="B10" s="493" t="s">
        <v>77</v>
      </c>
      <c r="C10" s="32"/>
      <c r="D10" s="494" t="s">
        <v>202</v>
      </c>
      <c r="E10" s="495"/>
      <c r="F10" s="486"/>
      <c r="G10" s="496"/>
      <c r="H10" s="32"/>
      <c r="I10" s="497">
        <v>0</v>
      </c>
      <c r="J10" s="32"/>
      <c r="K10" s="32"/>
      <c r="L10" s="32"/>
      <c r="M10" s="32"/>
      <c r="N10" s="35" t="s">
        <v>78</v>
      </c>
      <c r="O10" s="35" t="s">
        <v>78</v>
      </c>
      <c r="P10" s="35" t="s">
        <v>78</v>
      </c>
      <c r="Q10" s="35"/>
      <c r="R10" s="491"/>
      <c r="S10" s="491"/>
      <c r="T10" s="491" t="s">
        <v>229</v>
      </c>
      <c r="U10" s="491"/>
      <c r="V10" s="203" t="s">
        <v>229</v>
      </c>
      <c r="W10" s="203" t="s">
        <v>229</v>
      </c>
    </row>
    <row r="11" spans="1:23" ht="15.75">
      <c r="A11" s="498" t="s">
        <v>96</v>
      </c>
      <c r="B11" s="492" t="s">
        <v>112</v>
      </c>
      <c r="C11" s="104"/>
      <c r="D11" s="224">
        <v>1</v>
      </c>
      <c r="E11" s="104"/>
      <c r="F11" s="104"/>
      <c r="G11" s="499">
        <v>2</v>
      </c>
      <c r="H11" s="199">
        <v>60</v>
      </c>
      <c r="I11" s="199">
        <v>20</v>
      </c>
      <c r="J11" s="199">
        <v>14</v>
      </c>
      <c r="K11" s="199"/>
      <c r="L11" s="199">
        <v>6</v>
      </c>
      <c r="M11" s="199">
        <v>40</v>
      </c>
      <c r="N11" s="207">
        <v>1.5</v>
      </c>
      <c r="O11" s="210"/>
      <c r="P11" s="104"/>
      <c r="Q11" s="210"/>
      <c r="R11" s="491"/>
      <c r="S11" s="491"/>
      <c r="T11" s="491" t="s">
        <v>229</v>
      </c>
      <c r="U11" s="491"/>
      <c r="V11" s="203" t="s">
        <v>230</v>
      </c>
      <c r="W11" s="203" t="s">
        <v>230</v>
      </c>
    </row>
    <row r="12" spans="1:23" ht="15.75">
      <c r="A12" s="498" t="s">
        <v>98</v>
      </c>
      <c r="B12" s="500" t="s">
        <v>65</v>
      </c>
      <c r="C12" s="35">
        <v>1</v>
      </c>
      <c r="D12" s="35"/>
      <c r="E12" s="35"/>
      <c r="F12" s="29"/>
      <c r="G12" s="29">
        <v>1.5</v>
      </c>
      <c r="H12" s="35">
        <v>45</v>
      </c>
      <c r="I12" s="29">
        <v>15</v>
      </c>
      <c r="J12" s="35">
        <v>15</v>
      </c>
      <c r="K12" s="35"/>
      <c r="L12" s="35"/>
      <c r="M12" s="35">
        <v>30</v>
      </c>
      <c r="N12" s="35">
        <v>1</v>
      </c>
      <c r="O12" s="210"/>
      <c r="P12" s="104"/>
      <c r="Q12" s="35"/>
      <c r="R12" s="491"/>
      <c r="S12" s="491"/>
      <c r="T12" s="491" t="s">
        <v>229</v>
      </c>
      <c r="U12" s="491"/>
      <c r="V12" s="203" t="s">
        <v>230</v>
      </c>
      <c r="W12" s="203" t="s">
        <v>230</v>
      </c>
    </row>
    <row r="13" spans="1:23" ht="15.75">
      <c r="A13" s="498" t="s">
        <v>99</v>
      </c>
      <c r="B13" s="500" t="s">
        <v>66</v>
      </c>
      <c r="C13" s="35"/>
      <c r="D13" s="35">
        <v>1</v>
      </c>
      <c r="E13" s="35"/>
      <c r="F13" s="501"/>
      <c r="G13" s="29">
        <v>1.5</v>
      </c>
      <c r="H13" s="35">
        <v>45</v>
      </c>
      <c r="I13" s="29">
        <v>15</v>
      </c>
      <c r="J13" s="35">
        <v>5</v>
      </c>
      <c r="K13" s="35"/>
      <c r="L13" s="35">
        <v>10</v>
      </c>
      <c r="M13" s="35">
        <v>30</v>
      </c>
      <c r="N13" s="35">
        <v>1</v>
      </c>
      <c r="O13" s="210"/>
      <c r="P13" s="104"/>
      <c r="Q13" s="35"/>
      <c r="R13" s="491"/>
      <c r="S13" s="491"/>
      <c r="T13" s="491" t="s">
        <v>229</v>
      </c>
      <c r="U13" s="491"/>
      <c r="V13" s="203" t="s">
        <v>230</v>
      </c>
      <c r="W13" s="203" t="s">
        <v>230</v>
      </c>
    </row>
    <row r="14" spans="1:254" ht="31.5">
      <c r="A14" s="502" t="s">
        <v>97</v>
      </c>
      <c r="B14" s="503" t="s">
        <v>63</v>
      </c>
      <c r="C14" s="58"/>
      <c r="D14" s="58">
        <v>1</v>
      </c>
      <c r="E14" s="58"/>
      <c r="F14" s="504"/>
      <c r="G14" s="505">
        <v>3</v>
      </c>
      <c r="H14" s="58">
        <v>90</v>
      </c>
      <c r="I14" s="58">
        <v>30</v>
      </c>
      <c r="J14" s="58">
        <v>15</v>
      </c>
      <c r="K14" s="58"/>
      <c r="L14" s="58">
        <v>15</v>
      </c>
      <c r="M14" s="58">
        <v>60</v>
      </c>
      <c r="N14" s="156">
        <v>2</v>
      </c>
      <c r="O14" s="506"/>
      <c r="P14" s="506"/>
      <c r="Q14" s="156"/>
      <c r="R14" s="507"/>
      <c r="S14" s="507"/>
      <c r="T14" s="491" t="s">
        <v>229</v>
      </c>
      <c r="U14" s="491"/>
      <c r="V14" s="203" t="s">
        <v>230</v>
      </c>
      <c r="W14" s="203" t="s">
        <v>230</v>
      </c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</row>
    <row r="15" spans="1:23" ht="15.75">
      <c r="A15" s="59" t="s">
        <v>138</v>
      </c>
      <c r="B15" s="164" t="s">
        <v>115</v>
      </c>
      <c r="C15" s="32">
        <v>1</v>
      </c>
      <c r="D15" s="32"/>
      <c r="E15" s="32"/>
      <c r="F15" s="27"/>
      <c r="G15" s="496">
        <v>4</v>
      </c>
      <c r="H15" s="487">
        <v>120</v>
      </c>
      <c r="I15" s="487">
        <v>45</v>
      </c>
      <c r="J15" s="487">
        <v>30</v>
      </c>
      <c r="K15" s="487">
        <v>15</v>
      </c>
      <c r="L15" s="487"/>
      <c r="M15" s="487">
        <v>75</v>
      </c>
      <c r="N15" s="487">
        <v>3</v>
      </c>
      <c r="O15" s="487"/>
      <c r="P15" s="32"/>
      <c r="Q15" s="490"/>
      <c r="R15" s="491"/>
      <c r="S15" s="491"/>
      <c r="T15" s="491" t="s">
        <v>229</v>
      </c>
      <c r="U15" s="491"/>
      <c r="V15" s="203" t="s">
        <v>230</v>
      </c>
      <c r="W15" s="203" t="s">
        <v>230</v>
      </c>
    </row>
    <row r="16" spans="1:23" ht="15.75">
      <c r="A16" s="59"/>
      <c r="B16" s="490" t="s">
        <v>119</v>
      </c>
      <c r="C16" s="32"/>
      <c r="D16" s="32"/>
      <c r="E16" s="32"/>
      <c r="F16" s="27"/>
      <c r="G16" s="496">
        <v>4</v>
      </c>
      <c r="H16" s="487">
        <v>120</v>
      </c>
      <c r="I16" s="497">
        <v>45</v>
      </c>
      <c r="J16" s="110">
        <v>30</v>
      </c>
      <c r="K16" s="110">
        <v>15</v>
      </c>
      <c r="L16" s="496"/>
      <c r="M16" s="110">
        <v>75</v>
      </c>
      <c r="N16" s="32">
        <v>3</v>
      </c>
      <c r="O16" s="32"/>
      <c r="P16" s="32"/>
      <c r="Q16" s="490"/>
      <c r="R16" s="491"/>
      <c r="S16" s="491"/>
      <c r="T16" s="491" t="s">
        <v>229</v>
      </c>
      <c r="U16" s="491"/>
      <c r="V16" s="203" t="s">
        <v>230</v>
      </c>
      <c r="W16" s="203" t="s">
        <v>230</v>
      </c>
    </row>
    <row r="17" spans="1:254" ht="15.75">
      <c r="A17" s="1044" t="s">
        <v>124</v>
      </c>
      <c r="B17" s="1045" t="s">
        <v>113</v>
      </c>
      <c r="C17" s="58">
        <v>1</v>
      </c>
      <c r="D17" s="1046"/>
      <c r="E17" s="1046"/>
      <c r="F17" s="1046"/>
      <c r="G17" s="505">
        <v>4</v>
      </c>
      <c r="H17" s="58">
        <v>120</v>
      </c>
      <c r="I17" s="58">
        <v>45</v>
      </c>
      <c r="J17" s="58">
        <v>30</v>
      </c>
      <c r="K17" s="58">
        <v>15</v>
      </c>
      <c r="L17" s="58"/>
      <c r="M17" s="58">
        <v>75</v>
      </c>
      <c r="N17" s="58">
        <v>3</v>
      </c>
      <c r="O17" s="58"/>
      <c r="P17" s="58"/>
      <c r="Q17" s="1046"/>
      <c r="R17" s="1047"/>
      <c r="S17" s="1047"/>
      <c r="T17" s="491" t="s">
        <v>229</v>
      </c>
      <c r="U17" s="491"/>
      <c r="V17" s="203" t="s">
        <v>230</v>
      </c>
      <c r="W17" s="203" t="s">
        <v>230</v>
      </c>
      <c r="X17" s="1048"/>
      <c r="Y17" s="1048"/>
      <c r="Z17" s="1048"/>
      <c r="AA17" s="1048"/>
      <c r="AB17" s="1048"/>
      <c r="AC17" s="1048"/>
      <c r="AD17" s="1048"/>
      <c r="AE17" s="1048"/>
      <c r="AF17" s="1048"/>
      <c r="AG17" s="1048"/>
      <c r="AH17" s="1048"/>
      <c r="AI17" s="1048"/>
      <c r="AJ17" s="1048"/>
      <c r="AK17" s="1048"/>
      <c r="AL17" s="1048"/>
      <c r="AM17" s="1048"/>
      <c r="AN17" s="1048"/>
      <c r="AO17" s="1048"/>
      <c r="AP17" s="1048"/>
      <c r="AQ17" s="1048"/>
      <c r="AR17" s="1048"/>
      <c r="AS17" s="1048"/>
      <c r="AT17" s="1048"/>
      <c r="AU17" s="1048"/>
      <c r="AV17" s="1048"/>
      <c r="AW17" s="1048"/>
      <c r="AX17" s="1048"/>
      <c r="AY17" s="1048"/>
      <c r="AZ17" s="1048"/>
      <c r="BA17" s="1048"/>
      <c r="BB17" s="1048"/>
      <c r="BC17" s="1048"/>
      <c r="BD17" s="1048"/>
      <c r="BE17" s="1048"/>
      <c r="BF17" s="1048"/>
      <c r="BG17" s="1048"/>
      <c r="BH17" s="1048"/>
      <c r="BI17" s="1048"/>
      <c r="BJ17" s="1048"/>
      <c r="BK17" s="1048"/>
      <c r="BL17" s="1048"/>
      <c r="BM17" s="1048"/>
      <c r="BN17" s="1048"/>
      <c r="BO17" s="1048"/>
      <c r="BP17" s="1048"/>
      <c r="BQ17" s="1048"/>
      <c r="BR17" s="1048"/>
      <c r="BS17" s="1048"/>
      <c r="BT17" s="1048"/>
      <c r="BU17" s="1048"/>
      <c r="BV17" s="1048"/>
      <c r="BW17" s="1048"/>
      <c r="BX17" s="1048"/>
      <c r="BY17" s="1048"/>
      <c r="BZ17" s="1048"/>
      <c r="CA17" s="1048"/>
      <c r="CB17" s="1048"/>
      <c r="CC17" s="1048"/>
      <c r="CD17" s="1048"/>
      <c r="CE17" s="1048"/>
      <c r="CF17" s="1048"/>
      <c r="CG17" s="1048"/>
      <c r="CH17" s="1048"/>
      <c r="CI17" s="1048"/>
      <c r="CJ17" s="1048"/>
      <c r="CK17" s="1048"/>
      <c r="CL17" s="1048"/>
      <c r="CM17" s="1048"/>
      <c r="CN17" s="1048"/>
      <c r="CO17" s="1048"/>
      <c r="CP17" s="1048"/>
      <c r="CQ17" s="1048"/>
      <c r="CR17" s="1048"/>
      <c r="CS17" s="1048"/>
      <c r="CT17" s="1048"/>
      <c r="CU17" s="1048"/>
      <c r="CV17" s="1048"/>
      <c r="CW17" s="1048"/>
      <c r="CX17" s="1048"/>
      <c r="CY17" s="1048"/>
      <c r="CZ17" s="1048"/>
      <c r="DA17" s="1048"/>
      <c r="DB17" s="1048"/>
      <c r="DC17" s="1048"/>
      <c r="DD17" s="1048"/>
      <c r="DE17" s="1048"/>
      <c r="DF17" s="1048"/>
      <c r="DG17" s="1048"/>
      <c r="DH17" s="1048"/>
      <c r="DI17" s="1048"/>
      <c r="DJ17" s="1048"/>
      <c r="DK17" s="1048"/>
      <c r="DL17" s="1048"/>
      <c r="DM17" s="1048"/>
      <c r="DN17" s="1048"/>
      <c r="DO17" s="1048"/>
      <c r="DP17" s="1048"/>
      <c r="DQ17" s="1048"/>
      <c r="DR17" s="1048"/>
      <c r="DS17" s="1048"/>
      <c r="DT17" s="1048"/>
      <c r="DU17" s="1048"/>
      <c r="DV17" s="1048"/>
      <c r="DW17" s="1048"/>
      <c r="DX17" s="1048"/>
      <c r="DY17" s="1048"/>
      <c r="DZ17" s="1048"/>
      <c r="EA17" s="1048"/>
      <c r="EB17" s="1048"/>
      <c r="EC17" s="1048"/>
      <c r="ED17" s="1048"/>
      <c r="EE17" s="1048"/>
      <c r="EF17" s="1048"/>
      <c r="EG17" s="1048"/>
      <c r="EH17" s="1048"/>
      <c r="EI17" s="1048"/>
      <c r="EJ17" s="1048"/>
      <c r="EK17" s="1048"/>
      <c r="EL17" s="1048"/>
      <c r="EM17" s="1048"/>
      <c r="EN17" s="1048"/>
      <c r="EO17" s="1048"/>
      <c r="EP17" s="1048"/>
      <c r="EQ17" s="1048"/>
      <c r="ER17" s="1048"/>
      <c r="ES17" s="1048"/>
      <c r="ET17" s="1048"/>
      <c r="EU17" s="1048"/>
      <c r="EV17" s="1048"/>
      <c r="EW17" s="1048"/>
      <c r="EX17" s="1048"/>
      <c r="EY17" s="1048"/>
      <c r="EZ17" s="1048"/>
      <c r="FA17" s="1048"/>
      <c r="FB17" s="1048"/>
      <c r="FC17" s="1048"/>
      <c r="FD17" s="1048"/>
      <c r="FE17" s="1048"/>
      <c r="FF17" s="1048"/>
      <c r="FG17" s="1048"/>
      <c r="FH17" s="1048"/>
      <c r="FI17" s="1048"/>
      <c r="FJ17" s="1048"/>
      <c r="FK17" s="1048"/>
      <c r="FL17" s="1048"/>
      <c r="FM17" s="1048"/>
      <c r="FN17" s="1048"/>
      <c r="FO17" s="1048"/>
      <c r="FP17" s="1048"/>
      <c r="FQ17" s="1048"/>
      <c r="FR17" s="1048"/>
      <c r="FS17" s="1048"/>
      <c r="FT17" s="1048"/>
      <c r="FU17" s="1048"/>
      <c r="FV17" s="1048"/>
      <c r="FW17" s="1048"/>
      <c r="FX17" s="1048"/>
      <c r="FY17" s="1048"/>
      <c r="FZ17" s="1048"/>
      <c r="GA17" s="1048"/>
      <c r="GB17" s="1048"/>
      <c r="GC17" s="1048"/>
      <c r="GD17" s="1048"/>
      <c r="GE17" s="1048"/>
      <c r="GF17" s="1048"/>
      <c r="GG17" s="1048"/>
      <c r="GH17" s="1048"/>
      <c r="GI17" s="1048"/>
      <c r="GJ17" s="1048"/>
      <c r="GK17" s="1048"/>
      <c r="GL17" s="1048"/>
      <c r="GM17" s="1048"/>
      <c r="GN17" s="1048"/>
      <c r="GO17" s="1048"/>
      <c r="GP17" s="1048"/>
      <c r="GQ17" s="1048"/>
      <c r="GR17" s="1048"/>
      <c r="GS17" s="1048"/>
      <c r="GT17" s="1048"/>
      <c r="GU17" s="1048"/>
      <c r="GV17" s="1048"/>
      <c r="GW17" s="1048"/>
      <c r="GX17" s="1048"/>
      <c r="GY17" s="1048"/>
      <c r="GZ17" s="1048"/>
      <c r="HA17" s="1048"/>
      <c r="HB17" s="1048"/>
      <c r="HC17" s="1048"/>
      <c r="HD17" s="1048"/>
      <c r="HE17" s="1048"/>
      <c r="HF17" s="1048"/>
      <c r="HG17" s="1048"/>
      <c r="HH17" s="1048"/>
      <c r="HI17" s="1048"/>
      <c r="HJ17" s="1048"/>
      <c r="HK17" s="1048"/>
      <c r="HL17" s="1048"/>
      <c r="HM17" s="1048"/>
      <c r="HN17" s="1048"/>
      <c r="HO17" s="1048"/>
      <c r="HP17" s="1048"/>
      <c r="HQ17" s="1048"/>
      <c r="HR17" s="1048"/>
      <c r="HS17" s="1048"/>
      <c r="HT17" s="1048"/>
      <c r="HU17" s="1048"/>
      <c r="HV17" s="1048"/>
      <c r="HW17" s="1048"/>
      <c r="HX17" s="1048"/>
      <c r="HY17" s="1048"/>
      <c r="HZ17" s="1048"/>
      <c r="IA17" s="1048"/>
      <c r="IB17" s="1048"/>
      <c r="IC17" s="1048"/>
      <c r="ID17" s="1048"/>
      <c r="IE17" s="1048"/>
      <c r="IF17" s="1048"/>
      <c r="IG17" s="1048"/>
      <c r="IH17" s="1048"/>
      <c r="II17" s="1048"/>
      <c r="IJ17" s="1048"/>
      <c r="IK17" s="1048"/>
      <c r="IL17" s="1048"/>
      <c r="IM17" s="1048"/>
      <c r="IN17" s="1048"/>
      <c r="IO17" s="1048"/>
      <c r="IP17" s="1048"/>
      <c r="IQ17" s="1048"/>
      <c r="IR17" s="1048"/>
      <c r="IS17" s="1048"/>
      <c r="IT17" s="1048"/>
    </row>
    <row r="18" spans="1:254" ht="15.75">
      <c r="A18" s="1044" t="s">
        <v>122</v>
      </c>
      <c r="B18" s="1046" t="s">
        <v>123</v>
      </c>
      <c r="C18" s="58">
        <v>1</v>
      </c>
      <c r="D18" s="58"/>
      <c r="E18" s="58"/>
      <c r="F18" s="28"/>
      <c r="G18" s="505">
        <v>3</v>
      </c>
      <c r="H18" s="58">
        <v>90</v>
      </c>
      <c r="I18" s="155">
        <v>30</v>
      </c>
      <c r="J18" s="156">
        <v>15</v>
      </c>
      <c r="K18" s="58"/>
      <c r="L18" s="58">
        <v>15</v>
      </c>
      <c r="M18" s="155">
        <v>60</v>
      </c>
      <c r="N18" s="58">
        <v>2</v>
      </c>
      <c r="O18" s="58"/>
      <c r="P18" s="58"/>
      <c r="Q18" s="1049"/>
      <c r="R18" s="1049"/>
      <c r="S18" s="1049"/>
      <c r="T18" s="491" t="s">
        <v>229</v>
      </c>
      <c r="U18" s="491"/>
      <c r="V18" s="203" t="s">
        <v>230</v>
      </c>
      <c r="W18" s="203" t="s">
        <v>230</v>
      </c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</row>
    <row r="19" spans="1:23" ht="31.5">
      <c r="A19" s="59" t="s">
        <v>136</v>
      </c>
      <c r="B19" s="164" t="s">
        <v>212</v>
      </c>
      <c r="C19" s="1050"/>
      <c r="D19" s="35">
        <v>1</v>
      </c>
      <c r="E19" s="498"/>
      <c r="F19" s="1050"/>
      <c r="G19" s="501">
        <v>4.5</v>
      </c>
      <c r="H19" s="32">
        <v>135</v>
      </c>
      <c r="I19" s="497">
        <v>45</v>
      </c>
      <c r="J19" s="1051">
        <v>15</v>
      </c>
      <c r="K19" s="58"/>
      <c r="L19" s="32">
        <v>30</v>
      </c>
      <c r="M19" s="497">
        <v>90</v>
      </c>
      <c r="N19" s="32">
        <v>3</v>
      </c>
      <c r="O19" s="32"/>
      <c r="P19" s="32"/>
      <c r="Q19" s="490"/>
      <c r="R19" s="491"/>
      <c r="S19" s="491"/>
      <c r="T19" s="491" t="s">
        <v>229</v>
      </c>
      <c r="U19" s="491"/>
      <c r="V19" s="203" t="s">
        <v>230</v>
      </c>
      <c r="W19" s="203" t="s">
        <v>230</v>
      </c>
    </row>
    <row r="20" spans="1:21" s="488" customFormat="1" ht="18">
      <c r="A20" s="1052"/>
      <c r="B20" s="1052" t="s">
        <v>231</v>
      </c>
      <c r="C20" s="1052">
        <v>4</v>
      </c>
      <c r="D20" s="1052">
        <v>5</v>
      </c>
      <c r="E20" s="1052"/>
      <c r="F20" s="1052"/>
      <c r="G20" s="1052"/>
      <c r="H20" s="1052"/>
      <c r="I20" s="1052"/>
      <c r="J20" s="1052"/>
      <c r="K20" s="1052"/>
      <c r="L20" s="1052"/>
      <c r="M20" s="1052"/>
      <c r="N20" s="1052">
        <f>SUM(N9:N19)</f>
        <v>21.5</v>
      </c>
      <c r="O20" s="1052"/>
      <c r="P20" s="1052"/>
      <c r="Q20" s="1052"/>
      <c r="R20" s="1052"/>
      <c r="S20" s="1052"/>
      <c r="T20" s="1052"/>
      <c r="U20" s="1052"/>
    </row>
  </sheetData>
  <sheetProtection/>
  <mergeCells count="25">
    <mergeCell ref="C5:C8"/>
    <mergeCell ref="D5:D8"/>
    <mergeCell ref="E5:F6"/>
    <mergeCell ref="J5:J8"/>
    <mergeCell ref="K5:K8"/>
    <mergeCell ref="U2:U8"/>
    <mergeCell ref="L5:L8"/>
    <mergeCell ref="E7:E8"/>
    <mergeCell ref="F7:F8"/>
    <mergeCell ref="N7:P7"/>
    <mergeCell ref="H2:M2"/>
    <mergeCell ref="N2:Q2"/>
    <mergeCell ref="H3:H8"/>
    <mergeCell ref="I3:L3"/>
    <mergeCell ref="M3:M8"/>
    <mergeCell ref="N3:P3"/>
    <mergeCell ref="I4:I8"/>
    <mergeCell ref="J4:L4"/>
    <mergeCell ref="N4:P5"/>
    <mergeCell ref="Q4:Q5"/>
    <mergeCell ref="A1:Q1"/>
    <mergeCell ref="A2:A8"/>
    <mergeCell ref="B2:B8"/>
    <mergeCell ref="C2:F4"/>
    <mergeCell ref="G2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zoomScale="90" zoomScaleNormal="90" zoomScaleSheetLayoutView="76" zoomScalePageLayoutView="0" workbookViewId="0" topLeftCell="A1">
      <selection activeCell="A1" sqref="A1:Q1"/>
    </sheetView>
  </sheetViews>
  <sheetFormatPr defaultColWidth="9.00390625" defaultRowHeight="12.75"/>
  <cols>
    <col min="1" max="1" width="9.125" style="203" customWidth="1"/>
    <col min="2" max="2" width="58.00390625" style="203" customWidth="1"/>
    <col min="3" max="3" width="6.75390625" style="203" customWidth="1"/>
    <col min="4" max="4" width="7.25390625" style="203" customWidth="1"/>
    <col min="5" max="5" width="7.75390625" style="203" customWidth="1"/>
    <col min="6" max="6" width="6.75390625" style="203" customWidth="1"/>
    <col min="7" max="7" width="7.25390625" style="203" hidden="1" customWidth="1"/>
    <col min="8" max="8" width="11.75390625" style="203" hidden="1" customWidth="1"/>
    <col min="9" max="12" width="9.125" style="203" customWidth="1"/>
    <col min="13" max="13" width="11.625" style="203" hidden="1" customWidth="1"/>
    <col min="14" max="14" width="0" style="203" hidden="1" customWidth="1"/>
    <col min="15" max="15" width="9.125" style="203" customWidth="1"/>
    <col min="16" max="16" width="0" style="203" hidden="1" customWidth="1"/>
    <col min="17" max="18" width="10.25390625" style="203" hidden="1" customWidth="1"/>
    <col min="19" max="20" width="0" style="203" hidden="1" customWidth="1"/>
    <col min="21" max="21" width="25.125" style="203" customWidth="1"/>
    <col min="22" max="16384" width="9.125" style="203" customWidth="1"/>
  </cols>
  <sheetData>
    <row r="1" spans="1:21" ht="18.75">
      <c r="A1" s="1441" t="s">
        <v>238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  <c r="L1" s="1442"/>
      <c r="M1" s="1442"/>
      <c r="N1" s="1442"/>
      <c r="O1" s="1442"/>
      <c r="P1" s="1442"/>
      <c r="Q1" s="1443"/>
      <c r="R1" s="76"/>
      <c r="S1" s="76"/>
      <c r="T1" s="76"/>
      <c r="U1" s="76"/>
    </row>
    <row r="2" spans="1:21" ht="29.25" customHeight="1">
      <c r="A2" s="1444" t="s">
        <v>40</v>
      </c>
      <c r="B2" s="1425" t="s">
        <v>41</v>
      </c>
      <c r="C2" s="1436" t="s">
        <v>199</v>
      </c>
      <c r="D2" s="1436"/>
      <c r="E2" s="1437"/>
      <c r="F2" s="1437"/>
      <c r="G2" s="1422" t="s">
        <v>42</v>
      </c>
      <c r="H2" s="1425" t="s">
        <v>43</v>
      </c>
      <c r="I2" s="1425"/>
      <c r="J2" s="1425"/>
      <c r="K2" s="1425"/>
      <c r="L2" s="1425"/>
      <c r="M2" s="1426"/>
      <c r="N2" s="1425"/>
      <c r="O2" s="1425"/>
      <c r="P2" s="1425"/>
      <c r="Q2" s="1426"/>
      <c r="R2" s="490"/>
      <c r="S2" s="490"/>
      <c r="T2" s="490"/>
      <c r="U2" s="1446" t="s">
        <v>232</v>
      </c>
    </row>
    <row r="3" spans="1:21" ht="18" customHeight="1">
      <c r="A3" s="1444"/>
      <c r="B3" s="1425"/>
      <c r="C3" s="1436"/>
      <c r="D3" s="1436"/>
      <c r="E3" s="1437"/>
      <c r="F3" s="1437"/>
      <c r="G3" s="1422"/>
      <c r="H3" s="1422" t="s">
        <v>44</v>
      </c>
      <c r="I3" s="1428" t="s">
        <v>45</v>
      </c>
      <c r="J3" s="1428"/>
      <c r="K3" s="1428"/>
      <c r="L3" s="1428"/>
      <c r="M3" s="1422" t="s">
        <v>46</v>
      </c>
      <c r="N3" s="1425" t="s">
        <v>47</v>
      </c>
      <c r="O3" s="1426"/>
      <c r="P3" s="1426"/>
      <c r="Q3" s="486" t="s">
        <v>100</v>
      </c>
      <c r="R3" s="490"/>
      <c r="S3" s="490"/>
      <c r="T3" s="490"/>
      <c r="U3" s="1446"/>
    </row>
    <row r="4" spans="1:21" ht="15.75">
      <c r="A4" s="1444"/>
      <c r="B4" s="1425"/>
      <c r="C4" s="1436"/>
      <c r="D4" s="1436"/>
      <c r="E4" s="1437"/>
      <c r="F4" s="1437"/>
      <c r="G4" s="1422"/>
      <c r="H4" s="1426"/>
      <c r="I4" s="1422" t="s">
        <v>48</v>
      </c>
      <c r="J4" s="1425" t="s">
        <v>49</v>
      </c>
      <c r="K4" s="1426"/>
      <c r="L4" s="1426"/>
      <c r="M4" s="1426"/>
      <c r="N4" s="1428"/>
      <c r="O4" s="1427"/>
      <c r="P4" s="1427"/>
      <c r="Q4" s="1428" t="s">
        <v>198</v>
      </c>
      <c r="R4" s="490"/>
      <c r="S4" s="490"/>
      <c r="T4" s="490"/>
      <c r="U4" s="1446"/>
    </row>
    <row r="5" spans="1:21" ht="15.75">
      <c r="A5" s="1444"/>
      <c r="B5" s="1425"/>
      <c r="C5" s="1422" t="s">
        <v>50</v>
      </c>
      <c r="D5" s="1422" t="s">
        <v>51</v>
      </c>
      <c r="E5" s="1431" t="s">
        <v>52</v>
      </c>
      <c r="F5" s="1431"/>
      <c r="G5" s="1422"/>
      <c r="H5" s="1426"/>
      <c r="I5" s="1427"/>
      <c r="J5" s="1422" t="s">
        <v>53</v>
      </c>
      <c r="K5" s="1422" t="s">
        <v>54</v>
      </c>
      <c r="L5" s="1422" t="s">
        <v>55</v>
      </c>
      <c r="M5" s="1426"/>
      <c r="N5" s="1427"/>
      <c r="O5" s="1427"/>
      <c r="P5" s="1427"/>
      <c r="Q5" s="1427"/>
      <c r="R5" s="490"/>
      <c r="S5" s="490"/>
      <c r="T5" s="490"/>
      <c r="U5" s="1446"/>
    </row>
    <row r="6" spans="1:26" ht="15.75">
      <c r="A6" s="1444"/>
      <c r="B6" s="1425"/>
      <c r="C6" s="1422"/>
      <c r="D6" s="1422"/>
      <c r="E6" s="1431"/>
      <c r="F6" s="1431"/>
      <c r="G6" s="1422"/>
      <c r="H6" s="1426"/>
      <c r="I6" s="1427"/>
      <c r="J6" s="1422"/>
      <c r="K6" s="1422"/>
      <c r="L6" s="1422"/>
      <c r="M6" s="1426"/>
      <c r="N6" s="27">
        <v>1</v>
      </c>
      <c r="O6" s="27" t="s">
        <v>200</v>
      </c>
      <c r="P6" s="27" t="s">
        <v>201</v>
      </c>
      <c r="Q6" s="27">
        <v>3</v>
      </c>
      <c r="R6" s="490"/>
      <c r="S6" s="490"/>
      <c r="T6" s="490"/>
      <c r="U6" s="1446"/>
      <c r="X6" s="27">
        <v>1</v>
      </c>
      <c r="Y6" s="27" t="s">
        <v>200</v>
      </c>
      <c r="Z6" s="27" t="s">
        <v>201</v>
      </c>
    </row>
    <row r="7" spans="1:21" ht="26.25" customHeight="1">
      <c r="A7" s="1444"/>
      <c r="B7" s="1425"/>
      <c r="C7" s="1422"/>
      <c r="D7" s="1422"/>
      <c r="E7" s="1423" t="s">
        <v>56</v>
      </c>
      <c r="F7" s="1424" t="s">
        <v>57</v>
      </c>
      <c r="G7" s="1422"/>
      <c r="H7" s="1426"/>
      <c r="I7" s="1427"/>
      <c r="J7" s="1422"/>
      <c r="K7" s="1422"/>
      <c r="L7" s="1422"/>
      <c r="M7" s="1426"/>
      <c r="N7" s="1425"/>
      <c r="O7" s="1426"/>
      <c r="P7" s="1426"/>
      <c r="Q7" s="486"/>
      <c r="R7" s="490"/>
      <c r="S7" s="490"/>
      <c r="T7" s="490"/>
      <c r="U7" s="1446"/>
    </row>
    <row r="8" spans="1:21" ht="33" customHeight="1">
      <c r="A8" s="1444"/>
      <c r="B8" s="1425"/>
      <c r="C8" s="1422"/>
      <c r="D8" s="1422"/>
      <c r="E8" s="1423"/>
      <c r="F8" s="1423"/>
      <c r="G8" s="1422"/>
      <c r="H8" s="1426"/>
      <c r="I8" s="1427"/>
      <c r="J8" s="1422"/>
      <c r="K8" s="1422"/>
      <c r="L8" s="1422"/>
      <c r="M8" s="1426"/>
      <c r="N8" s="28">
        <v>15</v>
      </c>
      <c r="O8" s="28"/>
      <c r="P8" s="28">
        <v>9</v>
      </c>
      <c r="Q8" s="28">
        <v>15</v>
      </c>
      <c r="R8" s="490"/>
      <c r="S8" s="490"/>
      <c r="T8" s="490"/>
      <c r="U8" s="1446"/>
    </row>
    <row r="9" spans="1:23" s="488" customFormat="1" ht="18.75">
      <c r="A9" s="1053" t="s">
        <v>104</v>
      </c>
      <c r="B9" s="1054" t="s">
        <v>71</v>
      </c>
      <c r="C9" s="1055"/>
      <c r="D9" s="1053"/>
      <c r="E9" s="1053"/>
      <c r="F9" s="1057"/>
      <c r="G9" s="1058">
        <v>2</v>
      </c>
      <c r="H9" s="1058">
        <v>60</v>
      </c>
      <c r="I9" s="1058">
        <v>20</v>
      </c>
      <c r="J9" s="1056"/>
      <c r="K9" s="1056"/>
      <c r="L9" s="1056">
        <v>20</v>
      </c>
      <c r="M9" s="1056">
        <v>40</v>
      </c>
      <c r="N9" s="1056"/>
      <c r="O9" s="1056">
        <v>2</v>
      </c>
      <c r="P9" s="1056"/>
      <c r="Q9" s="1056"/>
      <c r="R9" s="1052"/>
      <c r="S9" s="1052"/>
      <c r="T9" s="1052" t="s">
        <v>230</v>
      </c>
      <c r="U9" s="1052"/>
      <c r="V9" s="488" t="s">
        <v>229</v>
      </c>
      <c r="W9" s="488" t="s">
        <v>230</v>
      </c>
    </row>
    <row r="10" spans="1:23" s="488" customFormat="1" ht="37.5">
      <c r="A10" s="1059"/>
      <c r="B10" s="1060" t="s">
        <v>77</v>
      </c>
      <c r="C10" s="1055"/>
      <c r="D10" s="1053" t="s">
        <v>202</v>
      </c>
      <c r="E10" s="1053"/>
      <c r="F10" s="1057"/>
      <c r="G10" s="1061"/>
      <c r="H10" s="1055"/>
      <c r="I10" s="1062">
        <v>0</v>
      </c>
      <c r="J10" s="1055"/>
      <c r="K10" s="1055"/>
      <c r="L10" s="1055"/>
      <c r="M10" s="1055"/>
      <c r="N10" s="1056" t="s">
        <v>78</v>
      </c>
      <c r="O10" s="1056" t="s">
        <v>78</v>
      </c>
      <c r="P10" s="1056" t="s">
        <v>78</v>
      </c>
      <c r="Q10" s="1056"/>
      <c r="R10" s="1052"/>
      <c r="S10" s="1052"/>
      <c r="T10" s="1052" t="s">
        <v>229</v>
      </c>
      <c r="U10" s="1052"/>
      <c r="V10" s="488" t="s">
        <v>229</v>
      </c>
      <c r="W10" s="488" t="s">
        <v>229</v>
      </c>
    </row>
    <row r="11" spans="1:23" s="488" customFormat="1" ht="18.75">
      <c r="A11" s="1063" t="s">
        <v>95</v>
      </c>
      <c r="B11" s="1090" t="s">
        <v>61</v>
      </c>
      <c r="C11" s="1055"/>
      <c r="D11" s="1056" t="s">
        <v>200</v>
      </c>
      <c r="E11" s="1053"/>
      <c r="F11" s="1057"/>
      <c r="G11" s="1056">
        <v>1</v>
      </c>
      <c r="H11" s="1055">
        <v>30</v>
      </c>
      <c r="I11" s="1055">
        <v>14</v>
      </c>
      <c r="J11" s="1055">
        <v>10</v>
      </c>
      <c r="K11" s="1055"/>
      <c r="L11" s="1055">
        <v>4</v>
      </c>
      <c r="M11" s="1055">
        <v>16</v>
      </c>
      <c r="N11" s="1066"/>
      <c r="O11" s="1065">
        <v>1.5</v>
      </c>
      <c r="P11" s="1055"/>
      <c r="Q11" s="1066"/>
      <c r="R11" s="1052"/>
      <c r="S11" s="1052"/>
      <c r="T11" s="1052" t="s">
        <v>230</v>
      </c>
      <c r="U11" s="1052"/>
      <c r="V11" s="488" t="s">
        <v>229</v>
      </c>
      <c r="W11" s="488" t="s">
        <v>230</v>
      </c>
    </row>
    <row r="12" spans="1:23" s="488" customFormat="1" ht="18.75">
      <c r="A12" s="1053" t="s">
        <v>140</v>
      </c>
      <c r="B12" s="1091" t="s">
        <v>116</v>
      </c>
      <c r="C12" s="1055" t="s">
        <v>200</v>
      </c>
      <c r="D12" s="1055"/>
      <c r="E12" s="1055"/>
      <c r="F12" s="1078"/>
      <c r="G12" s="1061">
        <v>4</v>
      </c>
      <c r="H12" s="1079">
        <v>120</v>
      </c>
      <c r="I12" s="1062">
        <v>45</v>
      </c>
      <c r="J12" s="1081">
        <v>27</v>
      </c>
      <c r="K12" s="1081">
        <v>18</v>
      </c>
      <c r="L12" s="1081"/>
      <c r="M12" s="1079">
        <v>75</v>
      </c>
      <c r="N12" s="1055"/>
      <c r="O12" s="1055">
        <v>5</v>
      </c>
      <c r="P12" s="1055"/>
      <c r="Q12" s="1080"/>
      <c r="R12" s="1052"/>
      <c r="S12" s="1052"/>
      <c r="T12" s="1052" t="s">
        <v>230</v>
      </c>
      <c r="U12" s="1052"/>
      <c r="V12" s="488" t="s">
        <v>229</v>
      </c>
      <c r="W12" s="488" t="s">
        <v>230</v>
      </c>
    </row>
    <row r="13" spans="1:23" s="488" customFormat="1" ht="18.75">
      <c r="A13" s="1053"/>
      <c r="B13" s="1080" t="s">
        <v>119</v>
      </c>
      <c r="C13" s="1055" t="s">
        <v>200</v>
      </c>
      <c r="D13" s="1055"/>
      <c r="E13" s="1055"/>
      <c r="F13" s="1078"/>
      <c r="G13" s="1061">
        <v>2.5</v>
      </c>
      <c r="H13" s="1079">
        <v>75</v>
      </c>
      <c r="I13" s="1062">
        <v>27</v>
      </c>
      <c r="J13" s="1081">
        <v>18</v>
      </c>
      <c r="K13" s="1081">
        <v>9</v>
      </c>
      <c r="L13" s="1061"/>
      <c r="M13" s="1081">
        <v>48</v>
      </c>
      <c r="N13" s="1055"/>
      <c r="O13" s="1055">
        <v>3</v>
      </c>
      <c r="P13" s="1055"/>
      <c r="Q13" s="1080"/>
      <c r="R13" s="1052"/>
      <c r="S13" s="1052"/>
      <c r="T13" s="1052" t="s">
        <v>230</v>
      </c>
      <c r="U13" s="1052"/>
      <c r="V13" s="488" t="s">
        <v>229</v>
      </c>
      <c r="W13" s="488" t="s">
        <v>230</v>
      </c>
    </row>
    <row r="14" spans="1:254" s="488" customFormat="1" ht="18.75">
      <c r="A14" s="1082" t="s">
        <v>118</v>
      </c>
      <c r="B14" s="1086" t="s">
        <v>218</v>
      </c>
      <c r="C14" s="1092"/>
      <c r="D14" s="1059" t="s">
        <v>200</v>
      </c>
      <c r="E14" s="1092"/>
      <c r="F14" s="1092"/>
      <c r="G14" s="1072">
        <v>3.5</v>
      </c>
      <c r="H14" s="1059">
        <v>105</v>
      </c>
      <c r="I14" s="1085">
        <v>36</v>
      </c>
      <c r="J14" s="1073">
        <v>16</v>
      </c>
      <c r="K14" s="1059"/>
      <c r="L14" s="1059">
        <v>16</v>
      </c>
      <c r="M14" s="1085">
        <v>69</v>
      </c>
      <c r="N14" s="1059"/>
      <c r="O14" s="1059">
        <v>4</v>
      </c>
      <c r="P14" s="1059"/>
      <c r="Q14" s="1086"/>
      <c r="R14" s="1086"/>
      <c r="S14" s="1086"/>
      <c r="T14" s="1052" t="s">
        <v>230</v>
      </c>
      <c r="U14" s="1052"/>
      <c r="V14" s="488" t="s">
        <v>229</v>
      </c>
      <c r="W14" s="488" t="s">
        <v>230</v>
      </c>
      <c r="X14" s="1087"/>
      <c r="Y14" s="1087"/>
      <c r="Z14" s="1087"/>
      <c r="AA14" s="1087"/>
      <c r="AB14" s="1087"/>
      <c r="AC14" s="1087"/>
      <c r="AD14" s="1087"/>
      <c r="AE14" s="1087"/>
      <c r="AF14" s="1087"/>
      <c r="AG14" s="1087"/>
      <c r="AH14" s="1087"/>
      <c r="AI14" s="1087"/>
      <c r="AJ14" s="1087"/>
      <c r="AK14" s="1087"/>
      <c r="AL14" s="1087"/>
      <c r="AM14" s="1087"/>
      <c r="AN14" s="1087"/>
      <c r="AO14" s="1087"/>
      <c r="AP14" s="1087"/>
      <c r="AQ14" s="1087"/>
      <c r="AR14" s="1087"/>
      <c r="AS14" s="1087"/>
      <c r="AT14" s="1087"/>
      <c r="AU14" s="1087"/>
      <c r="AV14" s="1087"/>
      <c r="AW14" s="1087"/>
      <c r="AX14" s="1087"/>
      <c r="AY14" s="1087"/>
      <c r="AZ14" s="1087"/>
      <c r="BA14" s="1087"/>
      <c r="BB14" s="1087"/>
      <c r="BC14" s="1087"/>
      <c r="BD14" s="1087"/>
      <c r="BE14" s="1087"/>
      <c r="BF14" s="1087"/>
      <c r="BG14" s="1087"/>
      <c r="BH14" s="1087"/>
      <c r="BI14" s="1087"/>
      <c r="BJ14" s="1087"/>
      <c r="BK14" s="1087"/>
      <c r="BL14" s="1087"/>
      <c r="BM14" s="1087"/>
      <c r="BN14" s="1087"/>
      <c r="BO14" s="1087"/>
      <c r="BP14" s="1087"/>
      <c r="BQ14" s="1087"/>
      <c r="BR14" s="1087"/>
      <c r="BS14" s="1087"/>
      <c r="BT14" s="1087"/>
      <c r="BU14" s="1087"/>
      <c r="BV14" s="1087"/>
      <c r="BW14" s="1087"/>
      <c r="BX14" s="1087"/>
      <c r="BY14" s="1087"/>
      <c r="BZ14" s="1087"/>
      <c r="CA14" s="1087"/>
      <c r="CB14" s="1087"/>
      <c r="CC14" s="1087"/>
      <c r="CD14" s="1087"/>
      <c r="CE14" s="1087"/>
      <c r="CF14" s="1087"/>
      <c r="CG14" s="1087"/>
      <c r="CH14" s="1087"/>
      <c r="CI14" s="1087"/>
      <c r="CJ14" s="1087"/>
      <c r="CK14" s="1087"/>
      <c r="CL14" s="1087"/>
      <c r="CM14" s="1087"/>
      <c r="CN14" s="1087"/>
      <c r="CO14" s="1087"/>
      <c r="CP14" s="1087"/>
      <c r="CQ14" s="1087"/>
      <c r="CR14" s="1087"/>
      <c r="CS14" s="1087"/>
      <c r="CT14" s="1087"/>
      <c r="CU14" s="1087"/>
      <c r="CV14" s="1087"/>
      <c r="CW14" s="1087"/>
      <c r="CX14" s="1087"/>
      <c r="CY14" s="1087"/>
      <c r="CZ14" s="1087"/>
      <c r="DA14" s="1087"/>
      <c r="DB14" s="1087"/>
      <c r="DC14" s="1087"/>
      <c r="DD14" s="1087"/>
      <c r="DE14" s="1087"/>
      <c r="DF14" s="1087"/>
      <c r="DG14" s="1087"/>
      <c r="DH14" s="1087"/>
      <c r="DI14" s="1087"/>
      <c r="DJ14" s="1087"/>
      <c r="DK14" s="1087"/>
      <c r="DL14" s="1087"/>
      <c r="DM14" s="1087"/>
      <c r="DN14" s="1087"/>
      <c r="DO14" s="1087"/>
      <c r="DP14" s="1087"/>
      <c r="DQ14" s="1087"/>
      <c r="DR14" s="1087"/>
      <c r="DS14" s="1087"/>
      <c r="DT14" s="1087"/>
      <c r="DU14" s="1087"/>
      <c r="DV14" s="1087"/>
      <c r="DW14" s="1087"/>
      <c r="DX14" s="1087"/>
      <c r="DY14" s="1087"/>
      <c r="DZ14" s="1087"/>
      <c r="EA14" s="1087"/>
      <c r="EB14" s="1087"/>
      <c r="EC14" s="1087"/>
      <c r="ED14" s="1087"/>
      <c r="EE14" s="1087"/>
      <c r="EF14" s="1087"/>
      <c r="EG14" s="1087"/>
      <c r="EH14" s="1087"/>
      <c r="EI14" s="1087"/>
      <c r="EJ14" s="1087"/>
      <c r="EK14" s="1087"/>
      <c r="EL14" s="1087"/>
      <c r="EM14" s="1087"/>
      <c r="EN14" s="1087"/>
      <c r="EO14" s="1087"/>
      <c r="EP14" s="1087"/>
      <c r="EQ14" s="1087"/>
      <c r="ER14" s="1087"/>
      <c r="ES14" s="1087"/>
      <c r="ET14" s="1087"/>
      <c r="EU14" s="1087"/>
      <c r="EV14" s="1087"/>
      <c r="EW14" s="1087"/>
      <c r="EX14" s="1087"/>
      <c r="EY14" s="1087"/>
      <c r="EZ14" s="1087"/>
      <c r="FA14" s="1087"/>
      <c r="FB14" s="1087"/>
      <c r="FC14" s="1087"/>
      <c r="FD14" s="1087"/>
      <c r="FE14" s="1087"/>
      <c r="FF14" s="1087"/>
      <c r="FG14" s="1087"/>
      <c r="FH14" s="1087"/>
      <c r="FI14" s="1087"/>
      <c r="FJ14" s="1087"/>
      <c r="FK14" s="1087"/>
      <c r="FL14" s="1087"/>
      <c r="FM14" s="1087"/>
      <c r="FN14" s="1087"/>
      <c r="FO14" s="1087"/>
      <c r="FP14" s="1087"/>
      <c r="FQ14" s="1087"/>
      <c r="FR14" s="1087"/>
      <c r="FS14" s="1087"/>
      <c r="FT14" s="1087"/>
      <c r="FU14" s="1087"/>
      <c r="FV14" s="1087"/>
      <c r="FW14" s="1087"/>
      <c r="FX14" s="1087"/>
      <c r="FY14" s="1087"/>
      <c r="FZ14" s="1087"/>
      <c r="GA14" s="1087"/>
      <c r="GB14" s="1087"/>
      <c r="GC14" s="1087"/>
      <c r="GD14" s="1087"/>
      <c r="GE14" s="1087"/>
      <c r="GF14" s="1087"/>
      <c r="GG14" s="1087"/>
      <c r="GH14" s="1087"/>
      <c r="GI14" s="1087"/>
      <c r="GJ14" s="1087"/>
      <c r="GK14" s="1087"/>
      <c r="GL14" s="1087"/>
      <c r="GM14" s="1087"/>
      <c r="GN14" s="1087"/>
      <c r="GO14" s="1087"/>
      <c r="GP14" s="1087"/>
      <c r="GQ14" s="1087"/>
      <c r="GR14" s="1087"/>
      <c r="GS14" s="1087"/>
      <c r="GT14" s="1087"/>
      <c r="GU14" s="1087"/>
      <c r="GV14" s="1087"/>
      <c r="GW14" s="1087"/>
      <c r="GX14" s="1087"/>
      <c r="GY14" s="1087"/>
      <c r="GZ14" s="1087"/>
      <c r="HA14" s="1087"/>
      <c r="HB14" s="1087"/>
      <c r="HC14" s="1087"/>
      <c r="HD14" s="1087"/>
      <c r="HE14" s="1087"/>
      <c r="HF14" s="1087"/>
      <c r="HG14" s="1087"/>
      <c r="HH14" s="1087"/>
      <c r="HI14" s="1087"/>
      <c r="HJ14" s="1087"/>
      <c r="HK14" s="1087"/>
      <c r="HL14" s="1087"/>
      <c r="HM14" s="1087"/>
      <c r="HN14" s="1087"/>
      <c r="HO14" s="1087"/>
      <c r="HP14" s="1087"/>
      <c r="HQ14" s="1087"/>
      <c r="HR14" s="1087"/>
      <c r="HS14" s="1087"/>
      <c r="HT14" s="1087"/>
      <c r="HU14" s="1087"/>
      <c r="HV14" s="1087"/>
      <c r="HW14" s="1087"/>
      <c r="HX14" s="1087"/>
      <c r="HY14" s="1087"/>
      <c r="HZ14" s="1087"/>
      <c r="IA14" s="1087"/>
      <c r="IB14" s="1087"/>
      <c r="IC14" s="1087"/>
      <c r="ID14" s="1087"/>
      <c r="IE14" s="1087"/>
      <c r="IF14" s="1087"/>
      <c r="IG14" s="1087"/>
      <c r="IH14" s="1087"/>
      <c r="II14" s="1087"/>
      <c r="IJ14" s="1087"/>
      <c r="IK14" s="1087"/>
      <c r="IL14" s="1087"/>
      <c r="IM14" s="1087"/>
      <c r="IN14" s="1087"/>
      <c r="IO14" s="1087"/>
      <c r="IP14" s="1087"/>
      <c r="IQ14" s="1087"/>
      <c r="IR14" s="1087"/>
      <c r="IS14" s="1087"/>
      <c r="IT14" s="1087"/>
    </row>
    <row r="15" spans="1:23" s="488" customFormat="1" ht="37.5">
      <c r="A15" s="1053" t="s">
        <v>137</v>
      </c>
      <c r="B15" s="1077" t="s">
        <v>213</v>
      </c>
      <c r="C15" s="1088"/>
      <c r="D15" s="1063"/>
      <c r="E15" s="1063"/>
      <c r="F15" s="1088"/>
      <c r="G15" s="1068">
        <v>2</v>
      </c>
      <c r="H15" s="1055">
        <v>60</v>
      </c>
      <c r="I15" s="1062">
        <v>27</v>
      </c>
      <c r="J15" s="1089"/>
      <c r="K15" s="1059"/>
      <c r="L15" s="1055">
        <v>27</v>
      </c>
      <c r="M15" s="1062">
        <v>33</v>
      </c>
      <c r="N15" s="1055"/>
      <c r="O15" s="1055">
        <v>3</v>
      </c>
      <c r="P15" s="1055"/>
      <c r="Q15" s="1080"/>
      <c r="R15" s="1052"/>
      <c r="S15" s="1052"/>
      <c r="T15" s="1052" t="s">
        <v>230</v>
      </c>
      <c r="U15" s="1052"/>
      <c r="V15" s="488" t="s">
        <v>229</v>
      </c>
      <c r="W15" s="488" t="s">
        <v>230</v>
      </c>
    </row>
    <row r="16" spans="1:21" s="488" customFormat="1" ht="18">
      <c r="A16" s="1052"/>
      <c r="B16" s="1052" t="s">
        <v>231</v>
      </c>
      <c r="C16" s="1052">
        <v>2</v>
      </c>
      <c r="D16" s="1052">
        <v>2</v>
      </c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>
        <f>SUM(O9:O15)</f>
        <v>18.5</v>
      </c>
      <c r="P16" s="1052"/>
      <c r="Q16" s="1052"/>
      <c r="R16" s="1052"/>
      <c r="S16" s="1052"/>
      <c r="T16" s="1052"/>
      <c r="U16" s="1052"/>
    </row>
  </sheetData>
  <sheetProtection/>
  <mergeCells count="25">
    <mergeCell ref="C5:C8"/>
    <mergeCell ref="D5:D8"/>
    <mergeCell ref="E5:F6"/>
    <mergeCell ref="J5:J8"/>
    <mergeCell ref="K5:K8"/>
    <mergeCell ref="U2:U8"/>
    <mergeCell ref="L5:L8"/>
    <mergeCell ref="E7:E8"/>
    <mergeCell ref="F7:F8"/>
    <mergeCell ref="N7:P7"/>
    <mergeCell ref="H2:M2"/>
    <mergeCell ref="N2:Q2"/>
    <mergeCell ref="H3:H8"/>
    <mergeCell ref="I3:L3"/>
    <mergeCell ref="M3:M8"/>
    <mergeCell ref="N3:P3"/>
    <mergeCell ref="I4:I8"/>
    <mergeCell ref="J4:L4"/>
    <mergeCell ref="N4:P5"/>
    <mergeCell ref="Q4:Q5"/>
    <mergeCell ref="A1:Q1"/>
    <mergeCell ref="A2:A8"/>
    <mergeCell ref="B2:B8"/>
    <mergeCell ref="C2:F4"/>
    <mergeCell ref="G2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Алена Латышева</cp:lastModifiedBy>
  <cp:lastPrinted>2018-07-09T17:18:37Z</cp:lastPrinted>
  <dcterms:created xsi:type="dcterms:W3CDTF">2007-11-26T10:42:37Z</dcterms:created>
  <dcterms:modified xsi:type="dcterms:W3CDTF">2018-07-10T05:07:44Z</dcterms:modified>
  <cp:category/>
  <cp:version/>
  <cp:contentType/>
  <cp:contentStatus/>
</cp:coreProperties>
</file>